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0" windowWidth="29040" windowHeight="13665" activeTab="0"/>
  </bookViews>
  <sheets>
    <sheet name="CANADA" sheetId="1" r:id="rId1"/>
    <sheet name="FRANCE" sheetId="2" r:id="rId2"/>
    <sheet name="SUISSE" sheetId="3" r:id="rId3"/>
    <sheet name="BELGIQUE" sheetId="4" r:id="rId4"/>
  </sheets>
  <definedNames>
    <definedName name="_xlnm.Print_Area" localSheetId="3">'BELGIQUE'!$A$1:$AE$36</definedName>
    <definedName name="_xlnm.Print_Area" localSheetId="0">'CANADA'!$A$1:$AE$36</definedName>
    <definedName name="_xlnm.Print_Area" localSheetId="1">'FRANCE'!$A$1:$AE$36</definedName>
    <definedName name="_xlnm.Print_Area" localSheetId="2">'SUISSE'!$A$1:$AE$36</definedName>
  </definedNames>
  <calcPr fullCalcOnLoad="1"/>
</workbook>
</file>

<file path=xl/sharedStrings.xml><?xml version="1.0" encoding="utf-8"?>
<sst xmlns="http://schemas.openxmlformats.org/spreadsheetml/2006/main" count="316" uniqueCount="64">
  <si>
    <t>C</t>
  </si>
  <si>
    <t>C =</t>
  </si>
  <si>
    <t>1 à 10</t>
  </si>
  <si>
    <t xml:space="preserve">Saisir la valeur dans les cases encadrées en rouge </t>
  </si>
  <si>
    <t>[</t>
  </si>
  <si>
    <t>]</t>
  </si>
  <si>
    <t>+</t>
  </si>
  <si>
    <t>0 à 39</t>
  </si>
  <si>
    <t>Possibilités</t>
  </si>
  <si>
    <t>D =</t>
  </si>
  <si>
    <t>0 à 19</t>
  </si>
  <si>
    <t>D</t>
  </si>
  <si>
    <t>=</t>
  </si>
  <si>
    <t>F</t>
  </si>
  <si>
    <t>Fl</t>
  </si>
  <si>
    <t>Ft</t>
  </si>
  <si>
    <t>Fl =</t>
  </si>
  <si>
    <t>Ft =</t>
  </si>
  <si>
    <t>W =</t>
  </si>
  <si>
    <t>P =</t>
  </si>
  <si>
    <t>0 à 249</t>
  </si>
  <si>
    <t>P</t>
  </si>
  <si>
    <t>(15oz-W)+1</t>
  </si>
  <si>
    <t>0 à 15</t>
  </si>
  <si>
    <t>(249$-P)+1</t>
  </si>
  <si>
    <r>
      <rPr>
        <b/>
        <sz val="14"/>
        <color indexed="8"/>
        <rFont val="Arial"/>
        <family val="2"/>
      </rPr>
      <t>Drop</t>
    </r>
    <r>
      <rPr>
        <sz val="14"/>
        <color indexed="8"/>
        <rFont val="Arial"/>
        <family val="2"/>
      </rPr>
      <t xml:space="preserve"> : différentiel avant-arrière pied (en mm)</t>
    </r>
  </si>
  <si>
    <r>
      <rPr>
        <b/>
        <sz val="14"/>
        <color indexed="8"/>
        <rFont val="Arial"/>
        <family val="2"/>
      </rPr>
      <t>Stack</t>
    </r>
    <r>
      <rPr>
        <sz val="14"/>
        <color indexed="8"/>
        <rFont val="Arial"/>
        <family val="2"/>
      </rPr>
      <t xml:space="preserve"> : épaisseur de la semelle au talon (en mm)</t>
    </r>
  </si>
  <si>
    <r>
      <rPr>
        <b/>
        <sz val="14"/>
        <color indexed="8"/>
        <rFont val="Arial"/>
        <family val="2"/>
      </rPr>
      <t>Flexibilité</t>
    </r>
    <r>
      <rPr>
        <sz val="14"/>
        <color indexed="8"/>
        <rFont val="Arial"/>
        <family val="2"/>
      </rPr>
      <t xml:space="preserve"> subjective ( /10)</t>
    </r>
  </si>
  <si>
    <r>
      <rPr>
        <b/>
        <sz val="14"/>
        <color indexed="8"/>
        <rFont val="Arial"/>
        <family val="2"/>
      </rPr>
      <t>Confort</t>
    </r>
    <r>
      <rPr>
        <sz val="14"/>
        <color indexed="8"/>
        <rFont val="Arial"/>
        <family val="2"/>
      </rPr>
      <t xml:space="preserve"> subjectif ( /10) en considérant prioritairement :</t>
    </r>
  </si>
  <si>
    <t>10 étant le plus flexible</t>
  </si>
  <si>
    <t>1 étant le plus rigide</t>
  </si>
  <si>
    <r>
      <rPr>
        <b/>
        <sz val="14"/>
        <color indexed="8"/>
        <rFont val="Arial"/>
        <family val="2"/>
      </rPr>
      <t>Weight</t>
    </r>
    <r>
      <rPr>
        <sz val="14"/>
        <color indexed="8"/>
        <rFont val="Arial"/>
        <family val="2"/>
      </rPr>
      <t xml:space="preserve"> : poids de la chaussure (en onces)</t>
    </r>
  </si>
  <si>
    <r>
      <rPr>
        <b/>
        <sz val="14"/>
        <color indexed="8"/>
        <rFont val="Arial"/>
        <family val="2"/>
      </rPr>
      <t>Prix</t>
    </r>
    <r>
      <rPr>
        <sz val="14"/>
        <color indexed="8"/>
        <rFont val="Arial"/>
        <family val="2"/>
      </rPr>
      <t xml:space="preserve"> en $CAN</t>
    </r>
  </si>
  <si>
    <t>S =</t>
  </si>
  <si>
    <r>
      <rPr>
        <b/>
        <sz val="14"/>
        <color indexed="8"/>
        <rFont val="Arial"/>
        <family val="2"/>
      </rPr>
      <t>W</t>
    </r>
    <r>
      <rPr>
        <sz val="14"/>
        <color indexed="8"/>
        <rFont val="Arial"/>
        <family val="2"/>
      </rPr>
      <t xml:space="preserve"> </t>
    </r>
  </si>
  <si>
    <t>Torsionnelle → tordre sur le long</t>
  </si>
  <si>
    <r>
      <rPr>
        <b/>
        <sz val="14"/>
        <color indexed="8"/>
        <rFont val="Arial"/>
        <family val="2"/>
      </rPr>
      <t>C</t>
    </r>
  </si>
  <si>
    <t>Fl+Ft</t>
  </si>
  <si>
    <t>(39mm-S)+1</t>
  </si>
  <si>
    <t>(19mm-D)+1</t>
  </si>
  <si>
    <t xml:space="preserve">Longitudinale → plier en 2, avant - arrière </t>
  </si>
  <si>
    <t xml:space="preserve">Valeur moyenne </t>
  </si>
  <si>
    <t>Formules</t>
  </si>
  <si>
    <t>S</t>
  </si>
  <si>
    <t>- Absence de pression "déformante" aux orteils</t>
  </si>
  <si>
    <t>- Soutien minimal mais sans glissement du pied à l'intérieur de la chaussure</t>
  </si>
  <si>
    <t>10 étant le plus confortable</t>
  </si>
  <si>
    <t>1 étant le moins confortable</t>
  </si>
  <si>
    <t>CANADA</t>
  </si>
  <si>
    <t>SUISSE</t>
  </si>
  <si>
    <t>(424g-W)+1</t>
  </si>
  <si>
    <t>0 à 424</t>
  </si>
  <si>
    <r>
      <rPr>
        <b/>
        <sz val="14"/>
        <color indexed="8"/>
        <rFont val="Arial"/>
        <family val="2"/>
      </rPr>
      <t>Weight :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poids de la chaussure (en grammes)</t>
    </r>
  </si>
  <si>
    <t>0 à 199</t>
  </si>
  <si>
    <t>(199€-P)+1</t>
  </si>
  <si>
    <r>
      <rPr>
        <b/>
        <sz val="14"/>
        <color indexed="8"/>
        <rFont val="Arial"/>
        <family val="2"/>
      </rPr>
      <t>Weight :</t>
    </r>
    <r>
      <rPr>
        <sz val="14"/>
        <color indexed="8"/>
        <rFont val="Arial"/>
        <family val="2"/>
      </rPr>
      <t xml:space="preserve"> poids de la chaussure (en grammes)</t>
    </r>
  </si>
  <si>
    <t>(249CHF-P)+1</t>
  </si>
  <si>
    <t>FRANCE</t>
  </si>
  <si>
    <t xml:space="preserve">BELGIQUE </t>
  </si>
  <si>
    <t>Pointure 9US (homme)</t>
  </si>
  <si>
    <t>Pointure 42.5 (homme)</t>
  </si>
  <si>
    <r>
      <rPr>
        <b/>
        <sz val="14"/>
        <color indexed="8"/>
        <rFont val="Arial"/>
        <family val="2"/>
      </rPr>
      <t>Prix</t>
    </r>
    <r>
      <rPr>
        <sz val="14"/>
        <color indexed="8"/>
        <rFont val="Arial"/>
        <family val="2"/>
      </rPr>
      <t xml:space="preserve"> en €EUR</t>
    </r>
  </si>
  <si>
    <r>
      <rPr>
        <b/>
        <sz val="14"/>
        <color indexed="8"/>
        <rFont val="Arial"/>
        <family val="2"/>
      </rPr>
      <t xml:space="preserve">Prix </t>
    </r>
    <r>
      <rPr>
        <sz val="14"/>
        <color indexed="8"/>
        <rFont val="Arial"/>
        <family val="2"/>
      </rPr>
      <t>en CHF</t>
    </r>
  </si>
  <si>
    <r>
      <rPr>
        <b/>
        <sz val="14"/>
        <color indexed="8"/>
        <rFont val="Arial"/>
        <family val="2"/>
      </rPr>
      <t xml:space="preserve">Prix </t>
    </r>
    <r>
      <rPr>
        <sz val="14"/>
        <color indexed="8"/>
        <rFont val="Arial"/>
        <family val="2"/>
      </rPr>
      <t>en €EUR</t>
    </r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</si>
</sst>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0000000"/>
    <numFmt numFmtId="175" formatCode="[$-C0C]d\ mmmm\ yyyy"/>
    <numFmt numFmtId="176" formatCode="#,##0.0000_);[Red]\(#,##0.0000\)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0.0000"/>
    <numFmt numFmtId="181" formatCode="#,##0.000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36"/>
      <color indexed="8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1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 quotePrefix="1">
      <alignment/>
      <protection/>
    </xf>
    <xf numFmtId="0" fontId="3" fillId="0" borderId="11" xfId="0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0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NumberFormat="1" applyFont="1" applyAlignment="1" applyProtection="1" quotePrefix="1">
      <alignment horizontal="center"/>
      <protection/>
    </xf>
    <xf numFmtId="0" fontId="2" fillId="0" borderId="0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 quotePrefix="1">
      <alignment horizontal="center"/>
      <protection/>
    </xf>
    <xf numFmtId="176" fontId="3" fillId="0" borderId="0" xfId="0" applyNumberFormat="1" applyFont="1" applyAlignment="1" applyProtection="1">
      <alignment/>
      <protection/>
    </xf>
    <xf numFmtId="9" fontId="2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81" fontId="10" fillId="0" borderId="0" xfId="0" applyNumberFormat="1" applyFont="1" applyAlignment="1" applyProtection="1">
      <alignment/>
      <protection/>
    </xf>
    <xf numFmtId="181" fontId="10" fillId="0" borderId="0" xfId="0" applyNumberFormat="1" applyFont="1" applyAlignment="1" applyProtection="1">
      <alignment horizontal="right"/>
      <protection/>
    </xf>
    <xf numFmtId="181" fontId="9" fillId="0" borderId="0" xfId="0" applyNumberFormat="1" applyFont="1" applyAlignment="1" applyProtection="1" quotePrefix="1">
      <alignment horizontal="right"/>
      <protection/>
    </xf>
    <xf numFmtId="181" fontId="10" fillId="0" borderId="0" xfId="0" applyNumberFormat="1" applyFont="1" applyAlignment="1" applyProtection="1" quotePrefix="1">
      <alignment horizontal="left"/>
      <protection/>
    </xf>
    <xf numFmtId="181" fontId="9" fillId="0" borderId="0" xfId="0" applyNumberFormat="1" applyFont="1" applyBorder="1" applyAlignment="1" applyProtection="1">
      <alignment horizontal="right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76" fontId="9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Alignment="1" applyProtection="1" quotePrefix="1">
      <alignment horizontal="right"/>
      <protection/>
    </xf>
    <xf numFmtId="176" fontId="10" fillId="0" borderId="0" xfId="0" applyNumberFormat="1" applyFont="1" applyAlignment="1" applyProtection="1" quotePrefix="1">
      <alignment horizontal="left"/>
      <protection/>
    </xf>
    <xf numFmtId="176" fontId="9" fillId="0" borderId="0" xfId="0" applyNumberFormat="1" applyFont="1" applyBorder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Alignment="1">
      <alignment/>
    </xf>
    <xf numFmtId="38" fontId="10" fillId="0" borderId="0" xfId="0" applyNumberFormat="1" applyFont="1" applyBorder="1" applyAlignment="1" applyProtection="1">
      <alignment/>
      <protection/>
    </xf>
    <xf numFmtId="38" fontId="9" fillId="0" borderId="0" xfId="0" applyNumberFormat="1" applyFont="1" applyAlignment="1" applyProtection="1">
      <alignment/>
      <protection/>
    </xf>
    <xf numFmtId="38" fontId="10" fillId="0" borderId="0" xfId="0" applyNumberFormat="1" applyFont="1" applyAlignment="1" applyProtection="1">
      <alignment/>
      <protection/>
    </xf>
    <xf numFmtId="38" fontId="10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181" fontId="9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23</xdr:row>
      <xdr:rowOff>247650</xdr:rowOff>
    </xdr:from>
    <xdr:to>
      <xdr:col>32</xdr:col>
      <xdr:colOff>19050</xdr:colOff>
      <xdr:row>39</xdr:row>
      <xdr:rowOff>47625</xdr:rowOff>
    </xdr:to>
    <xdr:pic>
      <xdr:nvPicPr>
        <xdr:cNvPr id="1" name="ecxfc2328b8-2492-4376-a6ae-20f44b8e4d61" descr="http://65.55.237.109/att/GetInline.aspx?messageid=c918e5ea-f3f1-11e1-a306-00215ad80c0e&amp;attindex=2&amp;cp=-1&amp;attdepth=2&amp;imgsrc=cid%3a4358DA79-6366-464C-867D-C9FBDA207C6A%40ccapcable.com&amp;cid=cc5f97072e6933ba&amp;shared=1&amp;blob=MnxDREMtTG9nby03MmRwaS5qcGd8aW1hZ2UvanBn&amp;hm__login=danielle.tetu&amp;hm__domain=hotmail.com&amp;ip=10.15.146.8&amp;d=d6222&amp;mf=0&amp;hm__ts=Sat%2c%2001%20Sep%202012%2005%3a02%3a33%20GMT&amp;st=danielle.tetu&amp;hm__ha=01_179166d5f383a6c307de1284c3b7940520a711dbae023bf4ec5229760e242401&amp;oneredir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5676900"/>
          <a:ext cx="46863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23</xdr:row>
      <xdr:rowOff>247650</xdr:rowOff>
    </xdr:from>
    <xdr:to>
      <xdr:col>32</xdr:col>
      <xdr:colOff>19050</xdr:colOff>
      <xdr:row>39</xdr:row>
      <xdr:rowOff>47625</xdr:rowOff>
    </xdr:to>
    <xdr:pic>
      <xdr:nvPicPr>
        <xdr:cNvPr id="1" name="ecxfc2328b8-2492-4376-a6ae-20f44b8e4d61" descr="http://65.55.237.109/att/GetInline.aspx?messageid=c918e5ea-f3f1-11e1-a306-00215ad80c0e&amp;attindex=2&amp;cp=-1&amp;attdepth=2&amp;imgsrc=cid%3a4358DA79-6366-464C-867D-C9FBDA207C6A%40ccapcable.com&amp;cid=cc5f97072e6933ba&amp;shared=1&amp;blob=MnxDREMtTG9nby03MmRwaS5qcGd8aW1hZ2UvanBn&amp;hm__login=danielle.tetu&amp;hm__domain=hotmail.com&amp;ip=10.15.146.8&amp;d=d6222&amp;mf=0&amp;hm__ts=Sat%2c%2001%20Sep%202012%2005%3a02%3a33%20GMT&amp;st=danielle.tetu&amp;hm__ha=01_179166d5f383a6c307de1284c3b7940520a711dbae023bf4ec5229760e242401&amp;oneredir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5676900"/>
          <a:ext cx="46863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23</xdr:row>
      <xdr:rowOff>247650</xdr:rowOff>
    </xdr:from>
    <xdr:to>
      <xdr:col>31</xdr:col>
      <xdr:colOff>590550</xdr:colOff>
      <xdr:row>39</xdr:row>
      <xdr:rowOff>47625</xdr:rowOff>
    </xdr:to>
    <xdr:pic>
      <xdr:nvPicPr>
        <xdr:cNvPr id="1" name="ecxfc2328b8-2492-4376-a6ae-20f44b8e4d61" descr="http://65.55.237.109/att/GetInline.aspx?messageid=c918e5ea-f3f1-11e1-a306-00215ad80c0e&amp;attindex=2&amp;cp=-1&amp;attdepth=2&amp;imgsrc=cid%3a4358DA79-6366-464C-867D-C9FBDA207C6A%40ccapcable.com&amp;cid=cc5f97072e6933ba&amp;shared=1&amp;blob=MnxDREMtTG9nby03MmRwaS5qcGd8aW1hZ2UvanBn&amp;hm__login=danielle.tetu&amp;hm__domain=hotmail.com&amp;ip=10.15.146.8&amp;d=d6222&amp;mf=0&amp;hm__ts=Sat%2c%2001%20Sep%202012%2005%3a02%3a33%20GMT&amp;st=danielle.tetu&amp;hm__ha=01_179166d5f383a6c307de1284c3b7940520a711dbae023bf4ec5229760e242401&amp;oneredir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5676900"/>
          <a:ext cx="46863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23</xdr:row>
      <xdr:rowOff>247650</xdr:rowOff>
    </xdr:from>
    <xdr:to>
      <xdr:col>32</xdr:col>
      <xdr:colOff>19050</xdr:colOff>
      <xdr:row>39</xdr:row>
      <xdr:rowOff>47625</xdr:rowOff>
    </xdr:to>
    <xdr:pic>
      <xdr:nvPicPr>
        <xdr:cNvPr id="1" name="ecxfc2328b8-2492-4376-a6ae-20f44b8e4d61" descr="http://65.55.237.109/att/GetInline.aspx?messageid=c918e5ea-f3f1-11e1-a306-00215ad80c0e&amp;attindex=2&amp;cp=-1&amp;attdepth=2&amp;imgsrc=cid%3a4358DA79-6366-464C-867D-C9FBDA207C6A%40ccapcable.com&amp;cid=cc5f97072e6933ba&amp;shared=1&amp;blob=MnxDREMtTG9nby03MmRwaS5qcGd8aW1hZ2UvanBn&amp;hm__login=danielle.tetu&amp;hm__domain=hotmail.com&amp;ip=10.15.146.8&amp;d=d6222&amp;mf=0&amp;hm__ts=Sat%2c%2001%20Sep%202012%2005%3a02%3a33%20GMT&amp;st=danielle.tetu&amp;hm__ha=01_179166d5f383a6c307de1284c3b7940520a711dbae023bf4ec5229760e242401&amp;oneredir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5676900"/>
          <a:ext cx="46863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showGridLines="0" tabSelected="1" zoomScalePageLayoutView="0" workbookViewId="0" topLeftCell="A1">
      <selection activeCell="C32" sqref="C32"/>
    </sheetView>
  </sheetViews>
  <sheetFormatPr defaultColWidth="10.75390625" defaultRowHeight="14.25"/>
  <cols>
    <col min="1" max="1" width="6.375" style="1" customWidth="1"/>
    <col min="2" max="2" width="3.375" style="1" customWidth="1"/>
    <col min="3" max="3" width="5.25390625" style="1" bestFit="1" customWidth="1"/>
    <col min="4" max="4" width="3.375" style="1" customWidth="1"/>
    <col min="5" max="5" width="3.375" style="6" customWidth="1"/>
    <col min="6" max="6" width="6.375" style="1" customWidth="1"/>
    <col min="7" max="7" width="3.375" style="1" customWidth="1"/>
    <col min="8" max="8" width="15.375" style="1" bestFit="1" customWidth="1"/>
    <col min="9" max="9" width="3.375" style="1" customWidth="1"/>
    <col min="10" max="10" width="3.375" style="6" customWidth="1"/>
    <col min="11" max="11" width="6.375" style="1" customWidth="1"/>
    <col min="12" max="12" width="3.375" style="1" customWidth="1"/>
    <col min="13" max="13" width="14.875" style="1" bestFit="1" customWidth="1"/>
    <col min="14" max="14" width="3.375" style="1" customWidth="1"/>
    <col min="15" max="15" width="3.375" style="6" customWidth="1"/>
    <col min="16" max="16" width="6.375" style="1" customWidth="1"/>
    <col min="17" max="17" width="3.375" style="1" customWidth="1"/>
    <col min="18" max="18" width="10.75390625" style="1" customWidth="1"/>
    <col min="19" max="19" width="3.375" style="1" customWidth="1"/>
    <col min="20" max="20" width="3.375" style="6" customWidth="1"/>
    <col min="21" max="21" width="6.375" style="1" customWidth="1"/>
    <col min="22" max="22" width="3.375" style="1" customWidth="1"/>
    <col min="23" max="23" width="13.625" style="1" customWidth="1"/>
    <col min="24" max="25" width="3.375" style="1" customWidth="1"/>
    <col min="26" max="26" width="6.375" style="1" customWidth="1"/>
    <col min="27" max="27" width="3.375" style="1" customWidth="1"/>
    <col min="28" max="28" width="13.625" style="1" customWidth="1"/>
    <col min="29" max="29" width="3.375" style="1" customWidth="1"/>
    <col min="30" max="31" width="10.75390625" style="6" customWidth="1"/>
    <col min="32" max="32" width="10.75390625" style="1" customWidth="1"/>
    <col min="33" max="33" width="11.00390625" style="0" customWidth="1"/>
    <col min="34" max="34" width="12.125" style="53" hidden="1" customWidth="1"/>
    <col min="35" max="36" width="10.75390625" style="53" hidden="1" customWidth="1"/>
    <col min="37" max="38" width="10.875" style="53" hidden="1" customWidth="1"/>
    <col min="39" max="16384" width="10.75390625" style="1" customWidth="1"/>
  </cols>
  <sheetData>
    <row r="1" spans="1:38" s="12" customFormat="1" ht="18">
      <c r="A1" s="31" t="s">
        <v>48</v>
      </c>
      <c r="E1" s="3"/>
      <c r="J1" s="3"/>
      <c r="O1" s="3"/>
      <c r="T1" s="3"/>
      <c r="AD1" s="3"/>
      <c r="AE1" s="3"/>
      <c r="AH1" s="46"/>
      <c r="AI1" s="46"/>
      <c r="AJ1" s="46"/>
      <c r="AK1" s="46"/>
      <c r="AL1" s="46"/>
    </row>
    <row r="2" spans="5:38" s="2" customFormat="1" ht="18">
      <c r="E2" s="8"/>
      <c r="J2" s="8"/>
      <c r="O2" s="8"/>
      <c r="T2" s="8"/>
      <c r="AD2" s="8"/>
      <c r="AE2" s="8"/>
      <c r="AH2" s="47"/>
      <c r="AI2" s="47"/>
      <c r="AJ2" s="47"/>
      <c r="AK2" s="47"/>
      <c r="AL2" s="47"/>
    </row>
    <row r="3" spans="1:38" s="2" customFormat="1" ht="18.75" customHeight="1" thickBot="1">
      <c r="A3" s="9">
        <v>0.25</v>
      </c>
      <c r="B3" s="67" t="s">
        <v>4</v>
      </c>
      <c r="C3" s="10" t="s">
        <v>0</v>
      </c>
      <c r="D3" s="67" t="s">
        <v>5</v>
      </c>
      <c r="E3" s="7" t="s">
        <v>6</v>
      </c>
      <c r="F3" s="9">
        <v>0.25</v>
      </c>
      <c r="G3" s="69" t="s">
        <v>4</v>
      </c>
      <c r="H3" s="5" t="s">
        <v>38</v>
      </c>
      <c r="I3" s="67" t="s">
        <v>5</v>
      </c>
      <c r="J3" s="7" t="s">
        <v>6</v>
      </c>
      <c r="K3" s="9">
        <v>0.15</v>
      </c>
      <c r="L3" s="67" t="s">
        <v>4</v>
      </c>
      <c r="M3" s="5" t="s">
        <v>39</v>
      </c>
      <c r="N3" s="67" t="s">
        <v>5</v>
      </c>
      <c r="O3" s="7" t="s">
        <v>6</v>
      </c>
      <c r="P3" s="9">
        <v>0.15</v>
      </c>
      <c r="Q3" s="67" t="s">
        <v>4</v>
      </c>
      <c r="R3" s="5" t="s">
        <v>37</v>
      </c>
      <c r="S3" s="67" t="s">
        <v>5</v>
      </c>
      <c r="T3" s="7" t="s">
        <v>6</v>
      </c>
      <c r="U3" s="9">
        <v>0.1</v>
      </c>
      <c r="V3" s="67" t="s">
        <v>4</v>
      </c>
      <c r="W3" s="5" t="s">
        <v>22</v>
      </c>
      <c r="X3" s="67" t="s">
        <v>5</v>
      </c>
      <c r="Y3" s="7" t="s">
        <v>6</v>
      </c>
      <c r="Z3" s="9">
        <v>0.1</v>
      </c>
      <c r="AA3" s="67" t="s">
        <v>4</v>
      </c>
      <c r="AB3" s="5" t="s">
        <v>24</v>
      </c>
      <c r="AC3" s="73" t="s">
        <v>5</v>
      </c>
      <c r="AD3" s="8"/>
      <c r="AE3" s="8"/>
      <c r="AH3" s="47"/>
      <c r="AI3" s="47"/>
      <c r="AJ3" s="47"/>
      <c r="AK3" s="47"/>
      <c r="AL3" s="47"/>
    </row>
    <row r="4" spans="2:38" s="2" customFormat="1" ht="18" customHeight="1">
      <c r="B4" s="68"/>
      <c r="C4" s="3">
        <v>10</v>
      </c>
      <c r="D4" s="68"/>
      <c r="E4" s="8"/>
      <c r="G4" s="70"/>
      <c r="H4" s="3">
        <v>40</v>
      </c>
      <c r="I4" s="68"/>
      <c r="J4" s="8"/>
      <c r="L4" s="68"/>
      <c r="M4" s="3">
        <v>20</v>
      </c>
      <c r="N4" s="68"/>
      <c r="O4" s="8"/>
      <c r="Q4" s="68"/>
      <c r="R4" s="3">
        <v>20</v>
      </c>
      <c r="S4" s="68"/>
      <c r="T4" s="8"/>
      <c r="V4" s="68"/>
      <c r="W4" s="3">
        <v>16</v>
      </c>
      <c r="X4" s="68"/>
      <c r="AA4" s="68"/>
      <c r="AB4" s="3">
        <v>250</v>
      </c>
      <c r="AC4" s="70"/>
      <c r="AD4" s="8"/>
      <c r="AE4" s="8"/>
      <c r="AH4" s="47"/>
      <c r="AI4" s="47"/>
      <c r="AJ4" s="47"/>
      <c r="AK4" s="47"/>
      <c r="AL4" s="47"/>
    </row>
    <row r="5" spans="5:38" s="2" customFormat="1" ht="18.75" thickBot="1">
      <c r="E5" s="8"/>
      <c r="J5" s="8"/>
      <c r="O5" s="8"/>
      <c r="T5" s="8"/>
      <c r="AD5" s="8"/>
      <c r="AE5" s="8"/>
      <c r="AH5" s="47"/>
      <c r="AI5" s="47"/>
      <c r="AJ5" s="47"/>
      <c r="AK5" s="47"/>
      <c r="AL5" s="47"/>
    </row>
    <row r="6" spans="1:38" s="4" customFormat="1" ht="19.5" thickBot="1" thickTop="1">
      <c r="A6" s="64">
        <f>IF(C15="",AL15,AK15)</f>
        <v>0.2</v>
      </c>
      <c r="B6" s="65"/>
      <c r="C6" s="65"/>
      <c r="D6" s="66"/>
      <c r="E6" s="27" t="s">
        <v>6</v>
      </c>
      <c r="F6" s="64">
        <f>IF(C21="",AL21,AK21)</f>
        <v>0.125</v>
      </c>
      <c r="G6" s="65"/>
      <c r="H6" s="65"/>
      <c r="I6" s="66"/>
      <c r="J6" s="27" t="s">
        <v>6</v>
      </c>
      <c r="K6" s="64">
        <f>IF(C24="",AL24,AK24)</f>
        <v>0.09</v>
      </c>
      <c r="L6" s="65"/>
      <c r="M6" s="65"/>
      <c r="N6" s="66"/>
      <c r="O6" s="27" t="s">
        <v>6</v>
      </c>
      <c r="P6" s="64">
        <f>IF(C27="",AL27,AK27)+IF(C28="",AL28,AK28)</f>
        <v>0.09</v>
      </c>
      <c r="Q6" s="65"/>
      <c r="R6" s="65"/>
      <c r="S6" s="66"/>
      <c r="T6" s="27" t="s">
        <v>6</v>
      </c>
      <c r="U6" s="64">
        <f>IF(C30="",AL30,AK30)</f>
        <v>0.037500000000000006</v>
      </c>
      <c r="V6" s="65"/>
      <c r="W6" s="65"/>
      <c r="X6" s="66"/>
      <c r="Y6" s="27" t="s">
        <v>6</v>
      </c>
      <c r="Z6" s="64">
        <f>IF(C32="",AL32,AK32)</f>
        <v>0.044</v>
      </c>
      <c r="AA6" s="65"/>
      <c r="AB6" s="65"/>
      <c r="AC6" s="66"/>
      <c r="AD6" s="25" t="s">
        <v>12</v>
      </c>
      <c r="AE6" s="32">
        <f>A6+F6+K6+P6+U6+Z6</f>
        <v>0.5865</v>
      </c>
      <c r="AH6" s="47"/>
      <c r="AI6" s="47"/>
      <c r="AJ6" s="47"/>
      <c r="AK6" s="47"/>
      <c r="AL6" s="47"/>
    </row>
    <row r="7" spans="5:38" s="2" customFormat="1" ht="19.5" thickBot="1" thickTop="1">
      <c r="E7" s="8"/>
      <c r="J7" s="8"/>
      <c r="O7" s="8"/>
      <c r="T7" s="8"/>
      <c r="AD7" s="8"/>
      <c r="AE7" s="8"/>
      <c r="AH7" s="47"/>
      <c r="AI7" s="47"/>
      <c r="AJ7" s="47"/>
      <c r="AK7" s="47"/>
      <c r="AL7" s="47"/>
    </row>
    <row r="8" spans="5:38" s="2" customFormat="1" ht="19.5" thickBot="1" thickTop="1">
      <c r="E8" s="8"/>
      <c r="J8" s="8"/>
      <c r="K8" s="72"/>
      <c r="O8" s="8"/>
      <c r="T8" s="8"/>
      <c r="AD8" s="8"/>
      <c r="AE8" s="29">
        <f>AE6</f>
        <v>0.5865</v>
      </c>
      <c r="AH8" s="47"/>
      <c r="AI8" s="47"/>
      <c r="AJ8" s="47"/>
      <c r="AK8" s="47"/>
      <c r="AL8" s="47"/>
    </row>
    <row r="9" spans="5:38" s="2" customFormat="1" ht="18.75" thickTop="1">
      <c r="E9" s="8"/>
      <c r="J9" s="8"/>
      <c r="K9" s="72"/>
      <c r="O9" s="8"/>
      <c r="T9" s="8"/>
      <c r="AD9" s="8"/>
      <c r="AE9" s="8"/>
      <c r="AH9" s="47"/>
      <c r="AI9" s="47"/>
      <c r="AJ9" s="47"/>
      <c r="AK9" s="47"/>
      <c r="AL9" s="47"/>
    </row>
    <row r="10" spans="5:38" s="2" customFormat="1" ht="18">
      <c r="E10" s="8"/>
      <c r="J10" s="8"/>
      <c r="O10" s="8"/>
      <c r="T10" s="8"/>
      <c r="AD10" s="8"/>
      <c r="AE10" s="8"/>
      <c r="AH10" s="47"/>
      <c r="AI10" s="47"/>
      <c r="AJ10" s="47"/>
      <c r="AK10" s="47"/>
      <c r="AL10" s="47"/>
    </row>
    <row r="11" spans="1:38" s="2" customFormat="1" ht="18">
      <c r="A11" s="11" t="s">
        <v>3</v>
      </c>
      <c r="B11" s="13"/>
      <c r="E11" s="8"/>
      <c r="F11" s="13"/>
      <c r="G11" s="13"/>
      <c r="J11" s="8"/>
      <c r="O11" s="8"/>
      <c r="T11" s="8"/>
      <c r="AD11" s="8"/>
      <c r="AE11" s="8"/>
      <c r="AH11" s="47"/>
      <c r="AI11" s="47"/>
      <c r="AJ11" s="47"/>
      <c r="AK11" s="47"/>
      <c r="AL11" s="47"/>
    </row>
    <row r="12" spans="5:38" s="2" customFormat="1" ht="18">
      <c r="E12" s="8"/>
      <c r="J12" s="8"/>
      <c r="O12" s="8"/>
      <c r="T12" s="8"/>
      <c r="AD12" s="8"/>
      <c r="AE12" s="8"/>
      <c r="AH12" s="47"/>
      <c r="AI12" s="47"/>
      <c r="AJ12" s="47"/>
      <c r="AK12" s="47"/>
      <c r="AL12" s="47"/>
    </row>
    <row r="13" spans="5:39" s="12" customFormat="1" ht="18">
      <c r="E13" s="3" t="s">
        <v>8</v>
      </c>
      <c r="J13" s="3"/>
      <c r="O13" s="3"/>
      <c r="T13" s="3"/>
      <c r="AD13" s="3"/>
      <c r="AE13" s="3"/>
      <c r="AH13" s="46" t="s">
        <v>41</v>
      </c>
      <c r="AI13" s="46"/>
      <c r="AJ13" s="46"/>
      <c r="AK13" s="71" t="s">
        <v>42</v>
      </c>
      <c r="AL13" s="71"/>
      <c r="AM13" s="22"/>
    </row>
    <row r="14" spans="5:39" s="2" customFormat="1" ht="18.75" thickBot="1">
      <c r="E14" s="8"/>
      <c r="J14" s="8"/>
      <c r="O14" s="8"/>
      <c r="T14" s="8"/>
      <c r="AD14" s="8"/>
      <c r="AE14" s="8"/>
      <c r="AH14" s="47"/>
      <c r="AI14" s="47"/>
      <c r="AJ14" s="47"/>
      <c r="AK14" s="48"/>
      <c r="AL14" s="48"/>
      <c r="AM14" s="23"/>
    </row>
    <row r="15" spans="1:39" s="2" customFormat="1" ht="19.5" thickBot="1" thickTop="1">
      <c r="A15" s="14" t="s">
        <v>1</v>
      </c>
      <c r="B15" s="14"/>
      <c r="C15" s="18"/>
      <c r="E15" s="63" t="s">
        <v>2</v>
      </c>
      <c r="F15" s="14"/>
      <c r="G15" s="14"/>
      <c r="H15" s="14"/>
      <c r="I15" s="15" t="s">
        <v>36</v>
      </c>
      <c r="J15" s="15" t="s">
        <v>12</v>
      </c>
      <c r="K15" s="15" t="s">
        <v>28</v>
      </c>
      <c r="O15" s="8"/>
      <c r="T15" s="8"/>
      <c r="AD15" s="8"/>
      <c r="AE15" s="8"/>
      <c r="AH15" s="18">
        <v>8</v>
      </c>
      <c r="AI15" s="47"/>
      <c r="AJ15" s="47"/>
      <c r="AK15" s="49">
        <f>$A$3*$C$15/$C$4</f>
        <v>0</v>
      </c>
      <c r="AL15" s="49">
        <f>$A$3*$AH$15/$C$4</f>
        <v>0.2</v>
      </c>
      <c r="AM15" s="23"/>
    </row>
    <row r="16" spans="5:39" s="2" customFormat="1" ht="18.75" thickTop="1">
      <c r="E16" s="30"/>
      <c r="J16" s="8"/>
      <c r="K16" s="13" t="s">
        <v>44</v>
      </c>
      <c r="O16" s="8"/>
      <c r="T16" s="8"/>
      <c r="AD16" s="8"/>
      <c r="AE16" s="8"/>
      <c r="AH16" s="54"/>
      <c r="AI16" s="47"/>
      <c r="AJ16" s="47"/>
      <c r="AK16" s="48"/>
      <c r="AL16" s="48"/>
      <c r="AM16" s="23"/>
    </row>
    <row r="17" spans="5:39" s="2" customFormat="1" ht="18">
      <c r="E17" s="30"/>
      <c r="J17" s="8"/>
      <c r="K17" s="13" t="s">
        <v>45</v>
      </c>
      <c r="O17" s="8"/>
      <c r="T17" s="8"/>
      <c r="AD17" s="8"/>
      <c r="AE17" s="8"/>
      <c r="AH17" s="54"/>
      <c r="AI17" s="47"/>
      <c r="AJ17" s="47"/>
      <c r="AK17" s="48"/>
      <c r="AL17" s="48"/>
      <c r="AM17" s="23"/>
    </row>
    <row r="18" spans="5:39" s="2" customFormat="1" ht="18">
      <c r="E18" s="30"/>
      <c r="J18" s="8"/>
      <c r="K18" s="13"/>
      <c r="O18" s="8"/>
      <c r="T18" s="8"/>
      <c r="AD18" s="8"/>
      <c r="AE18" s="8"/>
      <c r="AH18" s="54"/>
      <c r="AI18" s="47"/>
      <c r="AJ18" s="47"/>
      <c r="AK18" s="48"/>
      <c r="AL18" s="48"/>
      <c r="AM18" s="23"/>
    </row>
    <row r="19" spans="5:39" s="2" customFormat="1" ht="18">
      <c r="E19" s="30"/>
      <c r="J19" s="8"/>
      <c r="K19" s="30" t="s">
        <v>46</v>
      </c>
      <c r="O19" s="8"/>
      <c r="P19" s="2" t="s">
        <v>47</v>
      </c>
      <c r="T19" s="8"/>
      <c r="AD19" s="8"/>
      <c r="AE19" s="8"/>
      <c r="AH19" s="54"/>
      <c r="AI19" s="47"/>
      <c r="AJ19" s="47"/>
      <c r="AK19" s="48"/>
      <c r="AL19" s="48"/>
      <c r="AM19" s="23"/>
    </row>
    <row r="20" spans="5:39" s="2" customFormat="1" ht="18.75" thickBot="1">
      <c r="E20" s="30"/>
      <c r="J20" s="8"/>
      <c r="O20" s="8"/>
      <c r="T20" s="8"/>
      <c r="AD20" s="8"/>
      <c r="AE20" s="8"/>
      <c r="AH20" s="54"/>
      <c r="AI20" s="47"/>
      <c r="AJ20" s="47"/>
      <c r="AK20" s="48"/>
      <c r="AL20" s="48"/>
      <c r="AM20" s="23"/>
    </row>
    <row r="21" spans="1:39" s="2" customFormat="1" ht="19.5" thickBot="1" thickTop="1">
      <c r="A21" s="14" t="s">
        <v>33</v>
      </c>
      <c r="C21" s="18"/>
      <c r="E21" s="30" t="s">
        <v>7</v>
      </c>
      <c r="G21" s="19"/>
      <c r="H21" s="19"/>
      <c r="I21" s="26" t="s">
        <v>43</v>
      </c>
      <c r="J21" s="15" t="s">
        <v>12</v>
      </c>
      <c r="K21" s="13" t="s">
        <v>26</v>
      </c>
      <c r="O21" s="8"/>
      <c r="T21" s="8"/>
      <c r="AD21" s="8"/>
      <c r="AE21" s="8"/>
      <c r="AH21" s="18">
        <v>20</v>
      </c>
      <c r="AI21" s="50"/>
      <c r="AJ21" s="47"/>
      <c r="AK21" s="51">
        <f>$F$3*(39-$C$21+1)/$H$4</f>
        <v>0.25</v>
      </c>
      <c r="AL21" s="51">
        <f>$F$3*(39-$AH$21+1)/$H$4</f>
        <v>0.125</v>
      </c>
      <c r="AM21" s="23"/>
    </row>
    <row r="22" spans="5:39" s="2" customFormat="1" ht="18.75" thickTop="1">
      <c r="E22" s="30"/>
      <c r="J22" s="8"/>
      <c r="O22" s="8"/>
      <c r="T22" s="8"/>
      <c r="AD22" s="8"/>
      <c r="AE22" s="8"/>
      <c r="AH22" s="54"/>
      <c r="AI22" s="47"/>
      <c r="AJ22" s="47"/>
      <c r="AK22" s="48"/>
      <c r="AL22" s="48"/>
      <c r="AM22" s="23"/>
    </row>
    <row r="23" spans="5:39" s="2" customFormat="1" ht="18.75" thickBot="1">
      <c r="E23" s="30"/>
      <c r="J23" s="8"/>
      <c r="O23" s="8"/>
      <c r="T23" s="8"/>
      <c r="AD23" s="8"/>
      <c r="AE23" s="8"/>
      <c r="AH23" s="54"/>
      <c r="AI23" s="47"/>
      <c r="AJ23" s="47"/>
      <c r="AK23" s="48"/>
      <c r="AL23" s="48"/>
      <c r="AM23" s="23"/>
    </row>
    <row r="24" spans="1:39" s="2" customFormat="1" ht="19.5" thickBot="1" thickTop="1">
      <c r="A24" s="14" t="s">
        <v>9</v>
      </c>
      <c r="C24" s="18"/>
      <c r="E24" s="30" t="s">
        <v>10</v>
      </c>
      <c r="I24" s="12" t="s">
        <v>11</v>
      </c>
      <c r="J24" s="16" t="s">
        <v>12</v>
      </c>
      <c r="K24" s="13" t="s">
        <v>25</v>
      </c>
      <c r="O24" s="8"/>
      <c r="T24" s="8"/>
      <c r="AD24" s="8"/>
      <c r="AE24" s="8"/>
      <c r="AF24" s="19"/>
      <c r="AH24" s="18">
        <v>8</v>
      </c>
      <c r="AI24" s="47"/>
      <c r="AJ24" s="47"/>
      <c r="AK24" s="51">
        <f>$K$3*(19-$C$24+1)/$M$4</f>
        <v>0.15</v>
      </c>
      <c r="AL24" s="51">
        <f>$K$3*(19-$AH$24+1)/$M$4</f>
        <v>0.09</v>
      </c>
      <c r="AM24" s="23"/>
    </row>
    <row r="25" spans="5:39" s="2" customFormat="1" ht="18.75" thickTop="1">
      <c r="E25" s="30"/>
      <c r="J25" s="8"/>
      <c r="O25" s="8"/>
      <c r="T25" s="8"/>
      <c r="AD25" s="8"/>
      <c r="AE25" s="8"/>
      <c r="AH25" s="54"/>
      <c r="AI25" s="47"/>
      <c r="AJ25" s="47"/>
      <c r="AK25" s="48"/>
      <c r="AL25" s="48"/>
      <c r="AM25" s="23"/>
    </row>
    <row r="26" spans="5:39" s="2" customFormat="1" ht="18.75" thickBot="1">
      <c r="E26" s="30"/>
      <c r="I26" s="12" t="s">
        <v>13</v>
      </c>
      <c r="J26" s="16" t="s">
        <v>12</v>
      </c>
      <c r="K26" s="13" t="s">
        <v>27</v>
      </c>
      <c r="O26" s="8"/>
      <c r="Q26" s="2" t="s">
        <v>29</v>
      </c>
      <c r="T26" s="8"/>
      <c r="V26" s="2" t="s">
        <v>30</v>
      </c>
      <c r="AD26" s="8"/>
      <c r="AE26" s="8"/>
      <c r="AH26" s="54"/>
      <c r="AI26" s="47"/>
      <c r="AJ26" s="47"/>
      <c r="AK26" s="48"/>
      <c r="AL26" s="48"/>
      <c r="AM26" s="23"/>
    </row>
    <row r="27" spans="1:39" s="2" customFormat="1" ht="19.5" thickBot="1" thickTop="1">
      <c r="A27" s="14" t="s">
        <v>16</v>
      </c>
      <c r="C27" s="18"/>
      <c r="E27" s="30" t="s">
        <v>2</v>
      </c>
      <c r="I27" s="12" t="s">
        <v>14</v>
      </c>
      <c r="J27" s="16" t="s">
        <v>12</v>
      </c>
      <c r="K27" s="13" t="s">
        <v>40</v>
      </c>
      <c r="N27" s="13"/>
      <c r="O27" s="8"/>
      <c r="T27" s="8"/>
      <c r="AD27" s="8"/>
      <c r="AE27" s="8"/>
      <c r="AF27" s="19"/>
      <c r="AH27" s="18">
        <v>6</v>
      </c>
      <c r="AI27" s="47"/>
      <c r="AJ27" s="47"/>
      <c r="AK27" s="52">
        <f>$P$3*$C$27/$R$4</f>
        <v>0</v>
      </c>
      <c r="AL27" s="52">
        <f>$P$3*$AH$27/$R$4</f>
        <v>0.045</v>
      </c>
      <c r="AM27" s="23"/>
    </row>
    <row r="28" spans="1:39" s="2" customFormat="1" ht="19.5" thickBot="1" thickTop="1">
      <c r="A28" s="14" t="s">
        <v>17</v>
      </c>
      <c r="C28" s="18"/>
      <c r="E28" s="30" t="s">
        <v>2</v>
      </c>
      <c r="I28" s="12" t="s">
        <v>15</v>
      </c>
      <c r="J28" s="16" t="s">
        <v>12</v>
      </c>
      <c r="K28" s="13" t="s">
        <v>35</v>
      </c>
      <c r="O28" s="8"/>
      <c r="T28" s="8"/>
      <c r="AD28" s="8"/>
      <c r="AE28" s="8"/>
      <c r="AH28" s="18">
        <v>6</v>
      </c>
      <c r="AI28" s="47"/>
      <c r="AJ28" s="47"/>
      <c r="AK28" s="52">
        <f>$P$3*$C$28/$R$4</f>
        <v>0</v>
      </c>
      <c r="AL28" s="52">
        <f>$P$3*$AH$27/$R$4</f>
        <v>0.045</v>
      </c>
      <c r="AM28" s="23"/>
    </row>
    <row r="29" spans="5:39" s="2" customFormat="1" ht="19.5" thickBot="1" thickTop="1">
      <c r="E29" s="30"/>
      <c r="J29" s="16"/>
      <c r="K29" s="13"/>
      <c r="O29" s="8"/>
      <c r="T29" s="8"/>
      <c r="AD29" s="8"/>
      <c r="AE29" s="8"/>
      <c r="AF29" s="20"/>
      <c r="AH29" s="54"/>
      <c r="AI29" s="47"/>
      <c r="AJ29" s="47"/>
      <c r="AK29" s="48"/>
      <c r="AL29" s="48"/>
      <c r="AM29" s="23"/>
    </row>
    <row r="30" spans="1:39" s="2" customFormat="1" ht="19.5" thickBot="1" thickTop="1">
      <c r="A30" s="14" t="s">
        <v>18</v>
      </c>
      <c r="C30" s="18"/>
      <c r="E30" s="13" t="s">
        <v>23</v>
      </c>
      <c r="I30" s="2" t="s">
        <v>34</v>
      </c>
      <c r="J30" s="16" t="s">
        <v>12</v>
      </c>
      <c r="K30" s="13" t="s">
        <v>31</v>
      </c>
      <c r="O30" s="8"/>
      <c r="S30" s="13" t="s">
        <v>59</v>
      </c>
      <c r="T30" s="8"/>
      <c r="AD30" s="8"/>
      <c r="AE30" s="8"/>
      <c r="AF30" s="21"/>
      <c r="AH30" s="18">
        <v>10</v>
      </c>
      <c r="AI30" s="50"/>
      <c r="AJ30" s="47"/>
      <c r="AK30" s="51">
        <f>$U$3*((15-$C$30)+1)/$W$4</f>
        <v>0.1</v>
      </c>
      <c r="AL30" s="51">
        <f>$U$3*((15-$AH$30)+1)/$W$4</f>
        <v>0.037500000000000006</v>
      </c>
      <c r="AM30" s="23"/>
    </row>
    <row r="31" spans="5:39" s="2" customFormat="1" ht="19.5" thickBot="1" thickTop="1">
      <c r="E31" s="30"/>
      <c r="J31" s="8"/>
      <c r="O31" s="8"/>
      <c r="T31" s="8"/>
      <c r="AD31" s="8"/>
      <c r="AE31" s="8"/>
      <c r="AH31" s="54"/>
      <c r="AI31" s="47"/>
      <c r="AJ31" s="47"/>
      <c r="AK31" s="48"/>
      <c r="AL31" s="48"/>
      <c r="AM31" s="23"/>
    </row>
    <row r="32" spans="1:39" s="2" customFormat="1" ht="19.5" thickBot="1" thickTop="1">
      <c r="A32" s="14" t="s">
        <v>19</v>
      </c>
      <c r="C32" s="18"/>
      <c r="E32" s="30" t="s">
        <v>20</v>
      </c>
      <c r="I32" s="12" t="s">
        <v>21</v>
      </c>
      <c r="J32" s="16" t="s">
        <v>12</v>
      </c>
      <c r="K32" s="17" t="s">
        <v>32</v>
      </c>
      <c r="O32" s="8"/>
      <c r="T32" s="8"/>
      <c r="AD32" s="8"/>
      <c r="AE32" s="8"/>
      <c r="AF32" s="21"/>
      <c r="AH32" s="18">
        <v>140</v>
      </c>
      <c r="AI32" s="47"/>
      <c r="AJ32" s="47"/>
      <c r="AK32" s="51">
        <f>$Z$3*((249-$C$32)+1)/$AB$4</f>
        <v>0.1</v>
      </c>
      <c r="AL32" s="51">
        <f>$Z$3*((249-$AH$32)+1)/$AB$4</f>
        <v>0.044</v>
      </c>
      <c r="AM32" s="23"/>
    </row>
    <row r="33" ht="18.75" thickTop="1">
      <c r="AM33" s="24"/>
    </row>
    <row r="34" ht="18"/>
    <row r="35" ht="18"/>
    <row r="36" ht="18"/>
    <row r="37" ht="18"/>
    <row r="38" ht="18"/>
    <row r="39" ht="18"/>
  </sheetData>
  <sheetProtection sheet="1" objects="1"/>
  <mergeCells count="20">
    <mergeCell ref="X3:X4"/>
    <mergeCell ref="AA3:AA4"/>
    <mergeCell ref="Q3:Q4"/>
    <mergeCell ref="U6:X6"/>
    <mergeCell ref="AK13:AL13"/>
    <mergeCell ref="K8:K9"/>
    <mergeCell ref="L3:L4"/>
    <mergeCell ref="N3:N4"/>
    <mergeCell ref="K6:N6"/>
    <mergeCell ref="AC3:AC4"/>
    <mergeCell ref="Z6:AC6"/>
    <mergeCell ref="S3:S4"/>
    <mergeCell ref="P6:S6"/>
    <mergeCell ref="V3:V4"/>
    <mergeCell ref="I3:I4"/>
    <mergeCell ref="B3:B4"/>
    <mergeCell ref="D3:D4"/>
    <mergeCell ref="A6:D6"/>
    <mergeCell ref="G3:G4"/>
    <mergeCell ref="F6:I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orientation="landscape" paperSize="5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showGridLines="0" zoomScalePageLayoutView="0" workbookViewId="0" topLeftCell="A1">
      <selection activeCell="H24" sqref="H24"/>
    </sheetView>
  </sheetViews>
  <sheetFormatPr defaultColWidth="10.75390625" defaultRowHeight="14.25"/>
  <cols>
    <col min="1" max="1" width="6.375" style="1" customWidth="1"/>
    <col min="2" max="2" width="3.375" style="1" customWidth="1"/>
    <col min="3" max="3" width="5.25390625" style="1" bestFit="1" customWidth="1"/>
    <col min="4" max="4" width="3.375" style="1" customWidth="1"/>
    <col min="5" max="5" width="3.375" style="6" customWidth="1"/>
    <col min="6" max="6" width="6.375" style="1" customWidth="1"/>
    <col min="7" max="7" width="3.375" style="1" customWidth="1"/>
    <col min="8" max="8" width="15.375" style="1" bestFit="1" customWidth="1"/>
    <col min="9" max="9" width="3.375" style="1" customWidth="1"/>
    <col min="10" max="10" width="3.375" style="6" customWidth="1"/>
    <col min="11" max="11" width="6.375" style="1" customWidth="1"/>
    <col min="12" max="12" width="3.375" style="1" customWidth="1"/>
    <col min="13" max="13" width="14.875" style="1" bestFit="1" customWidth="1"/>
    <col min="14" max="14" width="3.375" style="1" customWidth="1"/>
    <col min="15" max="15" width="3.375" style="6" customWidth="1"/>
    <col min="16" max="16" width="6.375" style="1" customWidth="1"/>
    <col min="17" max="17" width="3.375" style="1" customWidth="1"/>
    <col min="18" max="18" width="10.75390625" style="1" customWidth="1"/>
    <col min="19" max="19" width="3.375" style="1" customWidth="1"/>
    <col min="20" max="20" width="3.375" style="6" customWidth="1"/>
    <col min="21" max="21" width="6.375" style="1" customWidth="1"/>
    <col min="22" max="22" width="3.375" style="1" customWidth="1"/>
    <col min="23" max="23" width="13.625" style="1" customWidth="1"/>
    <col min="24" max="25" width="3.375" style="1" customWidth="1"/>
    <col min="26" max="26" width="6.375" style="1" customWidth="1"/>
    <col min="27" max="27" width="3.375" style="1" customWidth="1"/>
    <col min="28" max="28" width="13.625" style="1" customWidth="1"/>
    <col min="29" max="29" width="3.375" style="1" customWidth="1"/>
    <col min="30" max="31" width="10.75390625" style="6" customWidth="1"/>
    <col min="32" max="32" width="10.75390625" style="1" customWidth="1"/>
    <col min="33" max="33" width="11.00390625" style="0" customWidth="1"/>
    <col min="34" max="34" width="12.125" style="57" hidden="1" customWidth="1"/>
    <col min="35" max="36" width="10.75390625" style="53" hidden="1" customWidth="1"/>
    <col min="37" max="38" width="10.875" style="53" hidden="1" customWidth="1"/>
    <col min="39" max="16384" width="10.75390625" style="1" customWidth="1"/>
  </cols>
  <sheetData>
    <row r="1" spans="1:38" s="12" customFormat="1" ht="18">
      <c r="A1" s="11" t="s">
        <v>57</v>
      </c>
      <c r="E1" s="3"/>
      <c r="J1" s="3"/>
      <c r="O1" s="3"/>
      <c r="T1" s="3"/>
      <c r="AD1" s="3"/>
      <c r="AE1" s="3"/>
      <c r="AH1" s="55"/>
      <c r="AI1" s="46"/>
      <c r="AJ1" s="46"/>
      <c r="AK1" s="46"/>
      <c r="AL1" s="46"/>
    </row>
    <row r="2" spans="5:38" s="2" customFormat="1" ht="18">
      <c r="E2" s="8"/>
      <c r="J2" s="8"/>
      <c r="O2" s="8"/>
      <c r="T2" s="8"/>
      <c r="AD2" s="8"/>
      <c r="AE2" s="8"/>
      <c r="AH2" s="56"/>
      <c r="AI2" s="47"/>
      <c r="AJ2" s="47"/>
      <c r="AK2" s="47"/>
      <c r="AL2" s="47"/>
    </row>
    <row r="3" spans="1:38" s="2" customFormat="1" ht="18.75" customHeight="1" thickBot="1">
      <c r="A3" s="9">
        <v>0.25</v>
      </c>
      <c r="B3" s="67" t="s">
        <v>4</v>
      </c>
      <c r="C3" s="10" t="s">
        <v>0</v>
      </c>
      <c r="D3" s="67" t="s">
        <v>5</v>
      </c>
      <c r="E3" s="7" t="s">
        <v>6</v>
      </c>
      <c r="F3" s="9">
        <v>0.25</v>
      </c>
      <c r="G3" s="69" t="s">
        <v>4</v>
      </c>
      <c r="H3" s="5" t="s">
        <v>38</v>
      </c>
      <c r="I3" s="67" t="s">
        <v>5</v>
      </c>
      <c r="J3" s="7" t="s">
        <v>6</v>
      </c>
      <c r="K3" s="9">
        <v>0.15</v>
      </c>
      <c r="L3" s="67" t="s">
        <v>4</v>
      </c>
      <c r="M3" s="5" t="s">
        <v>39</v>
      </c>
      <c r="N3" s="67" t="s">
        <v>5</v>
      </c>
      <c r="O3" s="7" t="s">
        <v>6</v>
      </c>
      <c r="P3" s="9">
        <v>0.15</v>
      </c>
      <c r="Q3" s="67" t="s">
        <v>4</v>
      </c>
      <c r="R3" s="5" t="s">
        <v>37</v>
      </c>
      <c r="S3" s="67" t="s">
        <v>5</v>
      </c>
      <c r="T3" s="7" t="s">
        <v>6</v>
      </c>
      <c r="U3" s="9">
        <v>0.1</v>
      </c>
      <c r="V3" s="67" t="s">
        <v>4</v>
      </c>
      <c r="W3" s="5" t="s">
        <v>50</v>
      </c>
      <c r="X3" s="67" t="s">
        <v>5</v>
      </c>
      <c r="Y3" s="7" t="s">
        <v>6</v>
      </c>
      <c r="Z3" s="9">
        <v>0.1</v>
      </c>
      <c r="AA3" s="67" t="s">
        <v>4</v>
      </c>
      <c r="AB3" s="5" t="s">
        <v>54</v>
      </c>
      <c r="AC3" s="73" t="s">
        <v>5</v>
      </c>
      <c r="AD3" s="8"/>
      <c r="AE3" s="8"/>
      <c r="AH3" s="56"/>
      <c r="AI3" s="47"/>
      <c r="AJ3" s="47"/>
      <c r="AK3" s="47"/>
      <c r="AL3" s="47"/>
    </row>
    <row r="4" spans="2:38" s="2" customFormat="1" ht="18" customHeight="1">
      <c r="B4" s="68"/>
      <c r="C4" s="3">
        <v>10</v>
      </c>
      <c r="D4" s="68"/>
      <c r="E4" s="8"/>
      <c r="G4" s="70"/>
      <c r="H4" s="3">
        <v>40</v>
      </c>
      <c r="I4" s="68"/>
      <c r="J4" s="8"/>
      <c r="L4" s="68"/>
      <c r="M4" s="3">
        <v>20</v>
      </c>
      <c r="N4" s="68"/>
      <c r="O4" s="8"/>
      <c r="Q4" s="68"/>
      <c r="R4" s="3">
        <v>20</v>
      </c>
      <c r="S4" s="68"/>
      <c r="T4" s="8"/>
      <c r="V4" s="68"/>
      <c r="W4" s="3">
        <v>425</v>
      </c>
      <c r="X4" s="68"/>
      <c r="AA4" s="68"/>
      <c r="AB4" s="3">
        <v>200</v>
      </c>
      <c r="AC4" s="70"/>
      <c r="AD4" s="8"/>
      <c r="AE4" s="8"/>
      <c r="AH4" s="56"/>
      <c r="AI4" s="47"/>
      <c r="AJ4" s="47"/>
      <c r="AK4" s="47"/>
      <c r="AL4" s="47"/>
    </row>
    <row r="5" spans="5:38" s="2" customFormat="1" ht="18.75" thickBot="1">
      <c r="E5" s="8"/>
      <c r="J5" s="8"/>
      <c r="O5" s="8"/>
      <c r="T5" s="8"/>
      <c r="AD5" s="8"/>
      <c r="AE5" s="8"/>
      <c r="AH5" s="56"/>
      <c r="AI5" s="47"/>
      <c r="AJ5" s="47"/>
      <c r="AK5" s="47"/>
      <c r="AL5" s="47"/>
    </row>
    <row r="6" spans="1:38" s="4" customFormat="1" ht="19.5" thickBot="1" thickTop="1">
      <c r="A6" s="64">
        <f>IF(C15="",AL15,AK15)</f>
        <v>0.2</v>
      </c>
      <c r="B6" s="65"/>
      <c r="C6" s="65"/>
      <c r="D6" s="66"/>
      <c r="E6" s="27" t="s">
        <v>6</v>
      </c>
      <c r="F6" s="64">
        <f>IF(C21="",AL21,AK21)</f>
        <v>0.125</v>
      </c>
      <c r="G6" s="65"/>
      <c r="H6" s="65"/>
      <c r="I6" s="66"/>
      <c r="J6" s="27" t="s">
        <v>6</v>
      </c>
      <c r="K6" s="64">
        <f>IF(C24="",AL24,AK24)</f>
        <v>0.09</v>
      </c>
      <c r="L6" s="65"/>
      <c r="M6" s="65"/>
      <c r="N6" s="66"/>
      <c r="O6" s="27" t="s">
        <v>6</v>
      </c>
      <c r="P6" s="64">
        <f>IF(C27="",AL27,AK27)+IF(C28="",AL28,AK28)</f>
        <v>0.09</v>
      </c>
      <c r="Q6" s="65"/>
      <c r="R6" s="65"/>
      <c r="S6" s="66"/>
      <c r="T6" s="27" t="s">
        <v>6</v>
      </c>
      <c r="U6" s="64">
        <f>IF(C30="",AL30,AK30)</f>
        <v>0.03752941176470589</v>
      </c>
      <c r="V6" s="65"/>
      <c r="W6" s="65"/>
      <c r="X6" s="66"/>
      <c r="Y6" s="27" t="s">
        <v>6</v>
      </c>
      <c r="Z6" s="64">
        <f>IF(C32="",AL32,AK32)</f>
        <v>0.05</v>
      </c>
      <c r="AA6" s="65"/>
      <c r="AB6" s="65"/>
      <c r="AC6" s="66"/>
      <c r="AD6" s="25" t="s">
        <v>12</v>
      </c>
      <c r="AE6" s="32">
        <f>A6+F6+K6+P6+U6+Z6</f>
        <v>0.592529411764706</v>
      </c>
      <c r="AH6" s="56"/>
      <c r="AI6" s="47"/>
      <c r="AJ6" s="47"/>
      <c r="AK6" s="47"/>
      <c r="AL6" s="47"/>
    </row>
    <row r="7" spans="5:38" s="2" customFormat="1" ht="19.5" thickBot="1" thickTop="1">
      <c r="E7" s="8"/>
      <c r="F7" s="28"/>
      <c r="J7" s="8"/>
      <c r="O7" s="8"/>
      <c r="T7" s="8"/>
      <c r="AD7" s="8"/>
      <c r="AE7" s="8"/>
      <c r="AH7" s="56"/>
      <c r="AI7" s="47"/>
      <c r="AJ7" s="47"/>
      <c r="AK7" s="47"/>
      <c r="AL7" s="47"/>
    </row>
    <row r="8" spans="5:38" s="2" customFormat="1" ht="19.5" thickBot="1" thickTop="1">
      <c r="E8" s="8"/>
      <c r="J8" s="8"/>
      <c r="K8" s="72"/>
      <c r="O8" s="8"/>
      <c r="T8" s="8"/>
      <c r="AD8" s="8"/>
      <c r="AE8" s="29">
        <f>AE6</f>
        <v>0.592529411764706</v>
      </c>
      <c r="AH8" s="56"/>
      <c r="AI8" s="47"/>
      <c r="AJ8" s="47"/>
      <c r="AK8" s="47"/>
      <c r="AL8" s="47"/>
    </row>
    <row r="9" spans="5:38" s="2" customFormat="1" ht="18.75" thickTop="1">
      <c r="E9" s="8"/>
      <c r="J9" s="8"/>
      <c r="K9" s="72"/>
      <c r="O9" s="8"/>
      <c r="T9" s="8"/>
      <c r="AD9" s="8"/>
      <c r="AE9" s="8"/>
      <c r="AH9" s="56"/>
      <c r="AI9" s="47"/>
      <c r="AJ9" s="47"/>
      <c r="AK9" s="47"/>
      <c r="AL9" s="47"/>
    </row>
    <row r="10" spans="5:38" s="2" customFormat="1" ht="18">
      <c r="E10" s="8"/>
      <c r="J10" s="8"/>
      <c r="O10" s="8"/>
      <c r="T10" s="8"/>
      <c r="AD10" s="8"/>
      <c r="AE10" s="8"/>
      <c r="AH10" s="56"/>
      <c r="AI10" s="47"/>
      <c r="AJ10" s="47"/>
      <c r="AK10" s="47"/>
      <c r="AL10" s="47"/>
    </row>
    <row r="11" spans="1:38" s="2" customFormat="1" ht="18">
      <c r="A11" s="11" t="s">
        <v>3</v>
      </c>
      <c r="B11" s="13"/>
      <c r="E11" s="8"/>
      <c r="F11" s="13"/>
      <c r="G11" s="13"/>
      <c r="J11" s="8"/>
      <c r="O11" s="8"/>
      <c r="T11" s="8"/>
      <c r="AD11" s="8"/>
      <c r="AE11" s="8"/>
      <c r="AH11" s="56"/>
      <c r="AI11" s="47"/>
      <c r="AJ11" s="47"/>
      <c r="AK11" s="47"/>
      <c r="AL11" s="47"/>
    </row>
    <row r="12" spans="5:38" s="2" customFormat="1" ht="18">
      <c r="E12" s="8"/>
      <c r="J12" s="8"/>
      <c r="O12" s="8"/>
      <c r="T12" s="8"/>
      <c r="AD12" s="8"/>
      <c r="AE12" s="8"/>
      <c r="AH12" s="56"/>
      <c r="AI12" s="47"/>
      <c r="AJ12" s="47"/>
      <c r="AK12" s="47"/>
      <c r="AL12" s="47"/>
    </row>
    <row r="13" spans="5:39" s="12" customFormat="1" ht="18">
      <c r="E13" s="3" t="s">
        <v>8</v>
      </c>
      <c r="J13" s="3"/>
      <c r="O13" s="3"/>
      <c r="T13" s="3"/>
      <c r="AD13" s="3"/>
      <c r="AE13" s="3"/>
      <c r="AH13" s="55" t="s">
        <v>41</v>
      </c>
      <c r="AI13" s="46"/>
      <c r="AJ13" s="46"/>
      <c r="AK13" s="71" t="s">
        <v>42</v>
      </c>
      <c r="AL13" s="71"/>
      <c r="AM13" s="22"/>
    </row>
    <row r="14" spans="5:39" s="2" customFormat="1" ht="18.75" thickBot="1">
      <c r="E14" s="8"/>
      <c r="J14" s="8"/>
      <c r="O14" s="8"/>
      <c r="T14" s="8"/>
      <c r="AD14" s="8"/>
      <c r="AE14" s="8"/>
      <c r="AH14" s="56"/>
      <c r="AI14" s="47"/>
      <c r="AJ14" s="47"/>
      <c r="AK14" s="48"/>
      <c r="AL14" s="48"/>
      <c r="AM14" s="23"/>
    </row>
    <row r="15" spans="1:39" s="2" customFormat="1" ht="19.5" thickBot="1" thickTop="1">
      <c r="A15" s="14" t="s">
        <v>1</v>
      </c>
      <c r="B15" s="14"/>
      <c r="C15" s="18"/>
      <c r="E15" s="63" t="s">
        <v>2</v>
      </c>
      <c r="F15" s="14"/>
      <c r="G15" s="14"/>
      <c r="H15" s="14"/>
      <c r="I15" s="15" t="s">
        <v>36</v>
      </c>
      <c r="J15" s="15" t="s">
        <v>12</v>
      </c>
      <c r="K15" s="15" t="s">
        <v>28</v>
      </c>
      <c r="O15" s="8"/>
      <c r="T15" s="8"/>
      <c r="AD15" s="8"/>
      <c r="AE15" s="8"/>
      <c r="AH15" s="18">
        <v>8</v>
      </c>
      <c r="AI15" s="47"/>
      <c r="AJ15" s="47"/>
      <c r="AK15" s="49">
        <f>$A$3*$C$15/$C$4</f>
        <v>0</v>
      </c>
      <c r="AL15" s="49">
        <f>$A$3*$AH$15/$C$4</f>
        <v>0.2</v>
      </c>
      <c r="AM15" s="23"/>
    </row>
    <row r="16" spans="5:39" s="2" customFormat="1" ht="18.75" thickTop="1">
      <c r="E16" s="30"/>
      <c r="J16" s="8"/>
      <c r="K16" s="13" t="s">
        <v>44</v>
      </c>
      <c r="O16" s="8"/>
      <c r="T16" s="8"/>
      <c r="AD16" s="8"/>
      <c r="AE16" s="8"/>
      <c r="AH16" s="54"/>
      <c r="AI16" s="47"/>
      <c r="AJ16" s="47"/>
      <c r="AK16" s="48"/>
      <c r="AL16" s="48"/>
      <c r="AM16" s="23"/>
    </row>
    <row r="17" spans="5:39" s="2" customFormat="1" ht="18">
      <c r="E17" s="30"/>
      <c r="J17" s="8"/>
      <c r="K17" s="13" t="s">
        <v>45</v>
      </c>
      <c r="O17" s="8"/>
      <c r="T17" s="8"/>
      <c r="AD17" s="8"/>
      <c r="AE17" s="8"/>
      <c r="AH17" s="54"/>
      <c r="AI17" s="47"/>
      <c r="AJ17" s="47"/>
      <c r="AK17" s="48"/>
      <c r="AL17" s="48"/>
      <c r="AM17" s="23"/>
    </row>
    <row r="18" spans="5:39" s="2" customFormat="1" ht="18">
      <c r="E18" s="30"/>
      <c r="J18" s="8"/>
      <c r="K18" s="13"/>
      <c r="O18" s="8"/>
      <c r="T18" s="8"/>
      <c r="AD18" s="8"/>
      <c r="AE18" s="8"/>
      <c r="AH18" s="54"/>
      <c r="AI18" s="47"/>
      <c r="AJ18" s="47"/>
      <c r="AK18" s="48"/>
      <c r="AL18" s="48"/>
      <c r="AM18" s="23"/>
    </row>
    <row r="19" spans="5:39" s="2" customFormat="1" ht="18">
      <c r="E19" s="30"/>
      <c r="J19" s="8"/>
      <c r="K19" s="30" t="s">
        <v>46</v>
      </c>
      <c r="O19" s="8"/>
      <c r="P19" s="2" t="s">
        <v>47</v>
      </c>
      <c r="T19" s="8"/>
      <c r="AD19" s="8"/>
      <c r="AE19" s="8"/>
      <c r="AH19" s="54"/>
      <c r="AI19" s="47"/>
      <c r="AJ19" s="47"/>
      <c r="AK19" s="48"/>
      <c r="AL19" s="48"/>
      <c r="AM19" s="23"/>
    </row>
    <row r="20" spans="5:39" s="2" customFormat="1" ht="18.75" thickBot="1">
      <c r="E20" s="30"/>
      <c r="J20" s="8"/>
      <c r="O20" s="8"/>
      <c r="T20" s="8"/>
      <c r="AD20" s="8"/>
      <c r="AE20" s="8"/>
      <c r="AH20" s="54"/>
      <c r="AI20" s="47"/>
      <c r="AJ20" s="47"/>
      <c r="AK20" s="48"/>
      <c r="AL20" s="48"/>
      <c r="AM20" s="23"/>
    </row>
    <row r="21" spans="1:39" s="2" customFormat="1" ht="19.5" thickBot="1" thickTop="1">
      <c r="A21" s="14" t="s">
        <v>33</v>
      </c>
      <c r="C21" s="18"/>
      <c r="E21" s="30" t="s">
        <v>7</v>
      </c>
      <c r="G21" s="19"/>
      <c r="H21" s="19"/>
      <c r="I21" s="26" t="s">
        <v>43</v>
      </c>
      <c r="J21" s="15" t="s">
        <v>12</v>
      </c>
      <c r="K21" s="13" t="s">
        <v>26</v>
      </c>
      <c r="O21" s="8"/>
      <c r="T21" s="8"/>
      <c r="AD21" s="8"/>
      <c r="AE21" s="8"/>
      <c r="AH21" s="18">
        <v>20</v>
      </c>
      <c r="AI21" s="50"/>
      <c r="AJ21" s="47"/>
      <c r="AK21" s="51">
        <f>$F$3*(39-$C$21+1)/$H$4</f>
        <v>0.25</v>
      </c>
      <c r="AL21" s="51">
        <f>$F$3*(39-$AH$21+1)/$H$4</f>
        <v>0.125</v>
      </c>
      <c r="AM21" s="23"/>
    </row>
    <row r="22" spans="5:39" s="2" customFormat="1" ht="18.75" thickTop="1">
      <c r="E22" s="30"/>
      <c r="J22" s="8"/>
      <c r="O22" s="8"/>
      <c r="T22" s="8"/>
      <c r="AD22" s="8"/>
      <c r="AE22" s="8"/>
      <c r="AH22" s="54"/>
      <c r="AI22" s="47"/>
      <c r="AJ22" s="47"/>
      <c r="AK22" s="48"/>
      <c r="AL22" s="48"/>
      <c r="AM22" s="23"/>
    </row>
    <row r="23" spans="5:39" s="2" customFormat="1" ht="18.75" thickBot="1">
      <c r="E23" s="30"/>
      <c r="J23" s="8"/>
      <c r="O23" s="8"/>
      <c r="T23" s="8"/>
      <c r="AD23" s="8"/>
      <c r="AE23" s="8"/>
      <c r="AH23" s="54"/>
      <c r="AI23" s="47"/>
      <c r="AJ23" s="47"/>
      <c r="AK23" s="48"/>
      <c r="AL23" s="48"/>
      <c r="AM23" s="23"/>
    </row>
    <row r="24" spans="1:39" s="2" customFormat="1" ht="19.5" thickBot="1" thickTop="1">
      <c r="A24" s="14" t="s">
        <v>9</v>
      </c>
      <c r="C24" s="18"/>
      <c r="E24" s="30" t="s">
        <v>10</v>
      </c>
      <c r="I24" s="12" t="s">
        <v>11</v>
      </c>
      <c r="J24" s="16" t="s">
        <v>12</v>
      </c>
      <c r="K24" s="13" t="s">
        <v>25</v>
      </c>
      <c r="O24" s="8"/>
      <c r="T24" s="8"/>
      <c r="AD24" s="8"/>
      <c r="AE24" s="8"/>
      <c r="AF24" s="19"/>
      <c r="AH24" s="18">
        <v>8</v>
      </c>
      <c r="AI24" s="47"/>
      <c r="AJ24" s="47"/>
      <c r="AK24" s="51">
        <f>$K$3*(19-$C$24+1)/$M$4</f>
        <v>0.15</v>
      </c>
      <c r="AL24" s="51">
        <f>$K$3*(19-$AH$24+1)/$M$4</f>
        <v>0.09</v>
      </c>
      <c r="AM24" s="23"/>
    </row>
    <row r="25" spans="5:39" s="2" customFormat="1" ht="18.75" thickTop="1">
      <c r="E25" s="30"/>
      <c r="J25" s="8"/>
      <c r="O25" s="8"/>
      <c r="T25" s="8"/>
      <c r="AD25" s="8"/>
      <c r="AE25" s="8"/>
      <c r="AH25" s="54"/>
      <c r="AI25" s="47"/>
      <c r="AJ25" s="47"/>
      <c r="AK25" s="48"/>
      <c r="AL25" s="48"/>
      <c r="AM25" s="23"/>
    </row>
    <row r="26" spans="5:39" s="2" customFormat="1" ht="18.75" thickBot="1">
      <c r="E26" s="30"/>
      <c r="I26" s="12" t="s">
        <v>13</v>
      </c>
      <c r="J26" s="16" t="s">
        <v>12</v>
      </c>
      <c r="K26" s="13" t="s">
        <v>27</v>
      </c>
      <c r="O26" s="8"/>
      <c r="Q26" s="2" t="s">
        <v>29</v>
      </c>
      <c r="T26" s="8"/>
      <c r="V26" s="2" t="s">
        <v>30</v>
      </c>
      <c r="AD26" s="8"/>
      <c r="AE26" s="8"/>
      <c r="AH26" s="54"/>
      <c r="AI26" s="47"/>
      <c r="AJ26" s="47"/>
      <c r="AK26" s="48"/>
      <c r="AL26" s="48"/>
      <c r="AM26" s="23"/>
    </row>
    <row r="27" spans="1:39" s="2" customFormat="1" ht="19.5" thickBot="1" thickTop="1">
      <c r="A27" s="14" t="s">
        <v>16</v>
      </c>
      <c r="C27" s="18"/>
      <c r="E27" s="30" t="s">
        <v>2</v>
      </c>
      <c r="I27" s="12" t="s">
        <v>14</v>
      </c>
      <c r="J27" s="16" t="s">
        <v>12</v>
      </c>
      <c r="K27" s="13" t="s">
        <v>40</v>
      </c>
      <c r="N27" s="13"/>
      <c r="O27" s="8"/>
      <c r="T27" s="8"/>
      <c r="AD27" s="8"/>
      <c r="AE27" s="8"/>
      <c r="AF27" s="19"/>
      <c r="AH27" s="18">
        <v>6</v>
      </c>
      <c r="AI27" s="47"/>
      <c r="AJ27" s="47"/>
      <c r="AK27" s="52">
        <f>$P$3*$C$27/$R$4</f>
        <v>0</v>
      </c>
      <c r="AL27" s="52">
        <f>$P$3*$AH$27/$R$4</f>
        <v>0.045</v>
      </c>
      <c r="AM27" s="23"/>
    </row>
    <row r="28" spans="1:39" s="2" customFormat="1" ht="19.5" thickBot="1" thickTop="1">
      <c r="A28" s="14" t="s">
        <v>17</v>
      </c>
      <c r="C28" s="18"/>
      <c r="E28" s="30" t="s">
        <v>2</v>
      </c>
      <c r="I28" s="12" t="s">
        <v>15</v>
      </c>
      <c r="J28" s="16" t="s">
        <v>12</v>
      </c>
      <c r="K28" s="13" t="s">
        <v>35</v>
      </c>
      <c r="O28" s="8"/>
      <c r="T28" s="8"/>
      <c r="AD28" s="8"/>
      <c r="AE28" s="8"/>
      <c r="AH28" s="18">
        <v>6</v>
      </c>
      <c r="AI28" s="47"/>
      <c r="AJ28" s="47"/>
      <c r="AK28" s="52">
        <f>$P$3*$C$28/$R$4</f>
        <v>0</v>
      </c>
      <c r="AL28" s="52">
        <f>$P$3*$AH$27/$R$4</f>
        <v>0.045</v>
      </c>
      <c r="AM28" s="23"/>
    </row>
    <row r="29" spans="5:39" s="2" customFormat="1" ht="19.5" thickBot="1" thickTop="1">
      <c r="E29" s="30"/>
      <c r="J29" s="16"/>
      <c r="K29" s="13"/>
      <c r="O29" s="8"/>
      <c r="T29" s="8"/>
      <c r="AD29" s="8"/>
      <c r="AE29" s="8"/>
      <c r="AF29" s="20"/>
      <c r="AH29" s="54"/>
      <c r="AI29" s="47"/>
      <c r="AJ29" s="47"/>
      <c r="AK29" s="48"/>
      <c r="AL29" s="48"/>
      <c r="AM29" s="23"/>
    </row>
    <row r="30" spans="1:39" s="2" customFormat="1" ht="19.5" thickBot="1" thickTop="1">
      <c r="A30" s="14" t="s">
        <v>18</v>
      </c>
      <c r="C30" s="18"/>
      <c r="E30" s="13" t="s">
        <v>51</v>
      </c>
      <c r="I30" s="2" t="s">
        <v>34</v>
      </c>
      <c r="J30" s="16" t="s">
        <v>12</v>
      </c>
      <c r="K30" s="13" t="s">
        <v>52</v>
      </c>
      <c r="O30" s="8"/>
      <c r="S30" s="13" t="s">
        <v>60</v>
      </c>
      <c r="T30" s="8"/>
      <c r="AD30" s="8"/>
      <c r="AE30" s="8"/>
      <c r="AF30" s="21"/>
      <c r="AH30" s="18">
        <v>265.5</v>
      </c>
      <c r="AI30" s="50"/>
      <c r="AJ30" s="47"/>
      <c r="AK30" s="51">
        <f>$U$3*((424-$C$30)+1)/$W$4</f>
        <v>0.1</v>
      </c>
      <c r="AL30" s="51">
        <f>$U$3*((424-$AH$30)+1)/$W$4</f>
        <v>0.03752941176470589</v>
      </c>
      <c r="AM30" s="23"/>
    </row>
    <row r="31" spans="5:39" s="2" customFormat="1" ht="19.5" thickBot="1" thickTop="1">
      <c r="E31" s="30"/>
      <c r="J31" s="8"/>
      <c r="O31" s="8"/>
      <c r="T31" s="8"/>
      <c r="AD31" s="8"/>
      <c r="AE31" s="8"/>
      <c r="AH31" s="54"/>
      <c r="AI31" s="47"/>
      <c r="AJ31" s="47"/>
      <c r="AK31" s="48"/>
      <c r="AL31" s="48"/>
      <c r="AM31" s="23"/>
    </row>
    <row r="32" spans="1:39" s="2" customFormat="1" ht="19.5" thickBot="1" thickTop="1">
      <c r="A32" s="14" t="s">
        <v>19</v>
      </c>
      <c r="C32" s="18"/>
      <c r="E32" s="13" t="s">
        <v>53</v>
      </c>
      <c r="I32" s="12" t="s">
        <v>21</v>
      </c>
      <c r="J32" s="16" t="s">
        <v>12</v>
      </c>
      <c r="K32" s="13" t="s">
        <v>63</v>
      </c>
      <c r="O32" s="8"/>
      <c r="T32" s="8"/>
      <c r="AD32" s="8"/>
      <c r="AE32" s="8"/>
      <c r="AF32" s="21"/>
      <c r="AH32" s="18">
        <v>100</v>
      </c>
      <c r="AI32" s="47"/>
      <c r="AJ32" s="47"/>
      <c r="AK32" s="51">
        <f>$Z$3*((199-$C$32)+1)/$AB$4</f>
        <v>0.1</v>
      </c>
      <c r="AL32" s="51">
        <f>$Z$3*((199-$AH$32)+1)/$AB$4</f>
        <v>0.05</v>
      </c>
      <c r="AM32" s="23"/>
    </row>
    <row r="33" ht="18.75" thickTop="1">
      <c r="AM33" s="24"/>
    </row>
    <row r="34" ht="18"/>
    <row r="35" ht="18"/>
    <row r="36" ht="18"/>
    <row r="37" ht="18"/>
    <row r="38" ht="18"/>
    <row r="39" ht="18"/>
  </sheetData>
  <sheetProtection sheet="1" objects="1"/>
  <mergeCells count="20">
    <mergeCell ref="K8:K9"/>
    <mergeCell ref="AK13:AL13"/>
    <mergeCell ref="A6:D6"/>
    <mergeCell ref="F6:I6"/>
    <mergeCell ref="K6:N6"/>
    <mergeCell ref="P6:S6"/>
    <mergeCell ref="U6:X6"/>
    <mergeCell ref="Z6:AC6"/>
    <mergeCell ref="Q3:Q4"/>
    <mergeCell ref="S3:S4"/>
    <mergeCell ref="V3:V4"/>
    <mergeCell ref="X3:X4"/>
    <mergeCell ref="AA3:AA4"/>
    <mergeCell ref="AC3:AC4"/>
    <mergeCell ref="B3:B4"/>
    <mergeCell ref="D3:D4"/>
    <mergeCell ref="G3:G4"/>
    <mergeCell ref="I3:I4"/>
    <mergeCell ref="L3:L4"/>
    <mergeCell ref="N3:N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orientation="landscape" paperSize="5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showGridLines="0" zoomScalePageLayoutView="0" workbookViewId="0" topLeftCell="A1">
      <selection activeCell="H3" sqref="H3"/>
    </sheetView>
  </sheetViews>
  <sheetFormatPr defaultColWidth="10.75390625" defaultRowHeight="14.25"/>
  <cols>
    <col min="1" max="1" width="6.375" style="1" customWidth="1"/>
    <col min="2" max="2" width="3.375" style="1" customWidth="1"/>
    <col min="3" max="3" width="5.25390625" style="1" bestFit="1" customWidth="1"/>
    <col min="4" max="4" width="3.375" style="1" customWidth="1"/>
    <col min="5" max="5" width="3.375" style="6" customWidth="1"/>
    <col min="6" max="6" width="6.375" style="1" customWidth="1"/>
    <col min="7" max="7" width="3.375" style="1" customWidth="1"/>
    <col min="8" max="8" width="15.375" style="1" bestFit="1" customWidth="1"/>
    <col min="9" max="9" width="3.375" style="1" customWidth="1"/>
    <col min="10" max="10" width="3.375" style="6" customWidth="1"/>
    <col min="11" max="11" width="6.375" style="1" customWidth="1"/>
    <col min="12" max="12" width="3.375" style="1" customWidth="1"/>
    <col min="13" max="13" width="14.875" style="1" bestFit="1" customWidth="1"/>
    <col min="14" max="14" width="3.375" style="1" customWidth="1"/>
    <col min="15" max="15" width="3.375" style="6" customWidth="1"/>
    <col min="16" max="16" width="6.375" style="1" customWidth="1"/>
    <col min="17" max="17" width="3.375" style="1" customWidth="1"/>
    <col min="18" max="18" width="10.75390625" style="1" customWidth="1"/>
    <col min="19" max="19" width="3.375" style="1" customWidth="1"/>
    <col min="20" max="20" width="3.375" style="6" customWidth="1"/>
    <col min="21" max="21" width="6.375" style="1" customWidth="1"/>
    <col min="22" max="22" width="3.375" style="1" customWidth="1"/>
    <col min="23" max="23" width="13.625" style="1" customWidth="1"/>
    <col min="24" max="25" width="3.375" style="1" customWidth="1"/>
    <col min="26" max="26" width="6.375" style="1" customWidth="1"/>
    <col min="27" max="27" width="3.375" style="1" customWidth="1"/>
    <col min="28" max="28" width="16.875" style="1" bestFit="1" customWidth="1"/>
    <col min="29" max="29" width="3.375" style="1" customWidth="1"/>
    <col min="30" max="31" width="10.75390625" style="6" customWidth="1"/>
    <col min="32" max="32" width="10.75390625" style="1" customWidth="1"/>
    <col min="33" max="33" width="11.00390625" style="0" customWidth="1"/>
    <col min="34" max="34" width="11.375" style="61" hidden="1" customWidth="1"/>
    <col min="35" max="36" width="10.75390625" style="45" hidden="1" customWidth="1"/>
    <col min="37" max="38" width="10.875" style="45" hidden="1" customWidth="1"/>
    <col min="39" max="16384" width="10.75390625" style="1" customWidth="1"/>
  </cols>
  <sheetData>
    <row r="1" spans="1:38" s="12" customFormat="1" ht="18">
      <c r="A1" s="31" t="s">
        <v>49</v>
      </c>
      <c r="E1" s="3"/>
      <c r="J1" s="3"/>
      <c r="O1" s="3"/>
      <c r="T1" s="3"/>
      <c r="AD1" s="3"/>
      <c r="AE1" s="3"/>
      <c r="AH1" s="58"/>
      <c r="AI1" s="37"/>
      <c r="AJ1" s="37"/>
      <c r="AK1" s="37"/>
      <c r="AL1" s="37"/>
    </row>
    <row r="2" spans="5:38" s="2" customFormat="1" ht="18">
      <c r="E2" s="8"/>
      <c r="J2" s="8"/>
      <c r="O2" s="8"/>
      <c r="T2" s="8"/>
      <c r="AD2" s="8"/>
      <c r="AE2" s="8"/>
      <c r="AH2" s="59"/>
      <c r="AI2" s="38"/>
      <c r="AJ2" s="38"/>
      <c r="AK2" s="38"/>
      <c r="AL2" s="38"/>
    </row>
    <row r="3" spans="1:38" s="2" customFormat="1" ht="18.75" customHeight="1" thickBot="1">
      <c r="A3" s="9">
        <v>0.25</v>
      </c>
      <c r="B3" s="67" t="s">
        <v>4</v>
      </c>
      <c r="C3" s="10" t="s">
        <v>0</v>
      </c>
      <c r="D3" s="67" t="s">
        <v>5</v>
      </c>
      <c r="E3" s="7" t="s">
        <v>6</v>
      </c>
      <c r="F3" s="9">
        <v>0.25</v>
      </c>
      <c r="G3" s="69" t="s">
        <v>4</v>
      </c>
      <c r="H3" s="5" t="s">
        <v>38</v>
      </c>
      <c r="I3" s="67" t="s">
        <v>5</v>
      </c>
      <c r="J3" s="7" t="s">
        <v>6</v>
      </c>
      <c r="K3" s="9">
        <v>0.15</v>
      </c>
      <c r="L3" s="67" t="s">
        <v>4</v>
      </c>
      <c r="M3" s="5" t="s">
        <v>39</v>
      </c>
      <c r="N3" s="67" t="s">
        <v>5</v>
      </c>
      <c r="O3" s="7" t="s">
        <v>6</v>
      </c>
      <c r="P3" s="9">
        <v>0.15</v>
      </c>
      <c r="Q3" s="67" t="s">
        <v>4</v>
      </c>
      <c r="R3" s="5" t="s">
        <v>37</v>
      </c>
      <c r="S3" s="67" t="s">
        <v>5</v>
      </c>
      <c r="T3" s="7" t="s">
        <v>6</v>
      </c>
      <c r="U3" s="9">
        <v>0.1</v>
      </c>
      <c r="V3" s="67" t="s">
        <v>4</v>
      </c>
      <c r="W3" s="5" t="s">
        <v>50</v>
      </c>
      <c r="X3" s="67" t="s">
        <v>5</v>
      </c>
      <c r="Y3" s="7" t="s">
        <v>6</v>
      </c>
      <c r="Z3" s="9">
        <v>0.1</v>
      </c>
      <c r="AA3" s="67" t="s">
        <v>4</v>
      </c>
      <c r="AB3" s="5" t="s">
        <v>56</v>
      </c>
      <c r="AC3" s="73" t="s">
        <v>5</v>
      </c>
      <c r="AD3" s="8"/>
      <c r="AE3" s="8"/>
      <c r="AH3" s="59"/>
      <c r="AI3" s="38"/>
      <c r="AJ3" s="38"/>
      <c r="AK3" s="38"/>
      <c r="AL3" s="38"/>
    </row>
    <row r="4" spans="2:38" s="2" customFormat="1" ht="18" customHeight="1">
      <c r="B4" s="68"/>
      <c r="C4" s="3">
        <v>10</v>
      </c>
      <c r="D4" s="68"/>
      <c r="E4" s="8"/>
      <c r="G4" s="70"/>
      <c r="H4" s="3">
        <v>40</v>
      </c>
      <c r="I4" s="68"/>
      <c r="J4" s="8"/>
      <c r="L4" s="68"/>
      <c r="M4" s="3">
        <v>20</v>
      </c>
      <c r="N4" s="68"/>
      <c r="O4" s="8"/>
      <c r="Q4" s="68"/>
      <c r="R4" s="3">
        <v>20</v>
      </c>
      <c r="S4" s="68"/>
      <c r="T4" s="8"/>
      <c r="V4" s="68"/>
      <c r="W4" s="3">
        <v>425</v>
      </c>
      <c r="X4" s="68"/>
      <c r="AA4" s="68"/>
      <c r="AB4" s="3">
        <v>250</v>
      </c>
      <c r="AC4" s="70"/>
      <c r="AD4" s="8"/>
      <c r="AE4" s="8"/>
      <c r="AH4" s="59"/>
      <c r="AI4" s="38"/>
      <c r="AJ4" s="38"/>
      <c r="AK4" s="38"/>
      <c r="AL4" s="38"/>
    </row>
    <row r="5" spans="5:38" s="2" customFormat="1" ht="18.75" thickBot="1">
      <c r="E5" s="8"/>
      <c r="J5" s="8"/>
      <c r="O5" s="8"/>
      <c r="T5" s="8"/>
      <c r="AD5" s="8"/>
      <c r="AE5" s="8"/>
      <c r="AH5" s="59"/>
      <c r="AI5" s="38"/>
      <c r="AJ5" s="38"/>
      <c r="AK5" s="38"/>
      <c r="AL5" s="38"/>
    </row>
    <row r="6" spans="1:38" s="4" customFormat="1" ht="19.5" thickBot="1" thickTop="1">
      <c r="A6" s="64">
        <f>IF(C15="",AL15,AK15)</f>
        <v>0.2</v>
      </c>
      <c r="B6" s="65"/>
      <c r="C6" s="65"/>
      <c r="D6" s="66"/>
      <c r="E6" s="27" t="s">
        <v>6</v>
      </c>
      <c r="F6" s="64">
        <f>IF(C21="",AL21,AK21)</f>
        <v>0.125</v>
      </c>
      <c r="G6" s="65"/>
      <c r="H6" s="65"/>
      <c r="I6" s="66"/>
      <c r="J6" s="27" t="s">
        <v>6</v>
      </c>
      <c r="K6" s="64">
        <f>IF(C24="",AL24,AK24)</f>
        <v>0.09</v>
      </c>
      <c r="L6" s="65"/>
      <c r="M6" s="65"/>
      <c r="N6" s="66"/>
      <c r="O6" s="27" t="s">
        <v>6</v>
      </c>
      <c r="P6" s="64">
        <f>IF(C27="",AL27,AK27)+IF(C28="",AL28,AK28)</f>
        <v>0.09</v>
      </c>
      <c r="Q6" s="65"/>
      <c r="R6" s="65"/>
      <c r="S6" s="66"/>
      <c r="T6" s="27" t="s">
        <v>6</v>
      </c>
      <c r="U6" s="64">
        <f>IF(C30="",AL30,AK30)</f>
        <v>0.03752941176470589</v>
      </c>
      <c r="V6" s="65"/>
      <c r="W6" s="65"/>
      <c r="X6" s="66"/>
      <c r="Y6" s="27" t="s">
        <v>6</v>
      </c>
      <c r="Z6" s="64">
        <f>IF(C32="",AL32,AK32)</f>
        <v>0.036</v>
      </c>
      <c r="AA6" s="65"/>
      <c r="AB6" s="65"/>
      <c r="AC6" s="66"/>
      <c r="AD6" s="25" t="s">
        <v>12</v>
      </c>
      <c r="AE6" s="33">
        <f>A6+F6+K6+P6+U6+Z6</f>
        <v>0.578529411764706</v>
      </c>
      <c r="AH6" s="59"/>
      <c r="AI6" s="38"/>
      <c r="AJ6" s="38"/>
      <c r="AK6" s="38"/>
      <c r="AL6" s="38"/>
    </row>
    <row r="7" spans="5:38" s="2" customFormat="1" ht="19.5" thickBot="1" thickTop="1">
      <c r="E7" s="8"/>
      <c r="J7" s="8"/>
      <c r="O7" s="8"/>
      <c r="T7" s="8"/>
      <c r="AD7" s="8"/>
      <c r="AE7" s="8"/>
      <c r="AH7" s="59"/>
      <c r="AI7" s="38"/>
      <c r="AJ7" s="38"/>
      <c r="AK7" s="38"/>
      <c r="AL7" s="38"/>
    </row>
    <row r="8" spans="5:38" s="2" customFormat="1" ht="19.5" thickBot="1" thickTop="1">
      <c r="E8" s="8"/>
      <c r="J8" s="8"/>
      <c r="K8" s="72"/>
      <c r="O8" s="8"/>
      <c r="T8" s="8"/>
      <c r="AD8" s="8"/>
      <c r="AE8" s="29">
        <f>AE6</f>
        <v>0.578529411764706</v>
      </c>
      <c r="AH8" s="59"/>
      <c r="AI8" s="38"/>
      <c r="AJ8" s="38"/>
      <c r="AK8" s="38"/>
      <c r="AL8" s="38"/>
    </row>
    <row r="9" spans="5:38" s="2" customFormat="1" ht="18.75" thickTop="1">
      <c r="E9" s="8"/>
      <c r="J9" s="8"/>
      <c r="K9" s="72"/>
      <c r="O9" s="8"/>
      <c r="T9" s="8"/>
      <c r="AD9" s="8"/>
      <c r="AE9" s="8"/>
      <c r="AH9" s="59"/>
      <c r="AI9" s="38"/>
      <c r="AJ9" s="38"/>
      <c r="AK9" s="38"/>
      <c r="AL9" s="38"/>
    </row>
    <row r="10" spans="5:38" s="2" customFormat="1" ht="18">
      <c r="E10" s="8"/>
      <c r="J10" s="8"/>
      <c r="O10" s="8"/>
      <c r="T10" s="8"/>
      <c r="AD10" s="8"/>
      <c r="AE10" s="8"/>
      <c r="AH10" s="59"/>
      <c r="AI10" s="38"/>
      <c r="AJ10" s="38"/>
      <c r="AK10" s="38"/>
      <c r="AL10" s="38"/>
    </row>
    <row r="11" spans="1:38" s="2" customFormat="1" ht="18">
      <c r="A11" s="11" t="s">
        <v>3</v>
      </c>
      <c r="B11" s="13"/>
      <c r="E11" s="8"/>
      <c r="F11" s="13"/>
      <c r="G11" s="13"/>
      <c r="J11" s="8"/>
      <c r="O11" s="8"/>
      <c r="T11" s="8"/>
      <c r="AD11" s="8"/>
      <c r="AE11" s="8"/>
      <c r="AH11" s="59"/>
      <c r="AI11" s="38"/>
      <c r="AJ11" s="38"/>
      <c r="AK11" s="38"/>
      <c r="AL11" s="38"/>
    </row>
    <row r="12" spans="5:38" s="2" customFormat="1" ht="18">
      <c r="E12" s="8"/>
      <c r="J12" s="8"/>
      <c r="O12" s="8"/>
      <c r="T12" s="8"/>
      <c r="AD12" s="8"/>
      <c r="AE12" s="8"/>
      <c r="AH12" s="59"/>
      <c r="AI12" s="38"/>
      <c r="AJ12" s="38"/>
      <c r="AK12" s="38"/>
      <c r="AL12" s="38"/>
    </row>
    <row r="13" spans="5:39" s="12" customFormat="1" ht="18">
      <c r="E13" s="3" t="s">
        <v>8</v>
      </c>
      <c r="J13" s="3"/>
      <c r="O13" s="3"/>
      <c r="T13" s="3"/>
      <c r="AD13" s="3"/>
      <c r="AE13" s="3"/>
      <c r="AH13" s="58" t="s">
        <v>41</v>
      </c>
      <c r="AI13" s="37"/>
      <c r="AJ13" s="37"/>
      <c r="AK13" s="74" t="s">
        <v>42</v>
      </c>
      <c r="AL13" s="74"/>
      <c r="AM13" s="22"/>
    </row>
    <row r="14" spans="5:39" s="2" customFormat="1" ht="18.75" thickBot="1">
      <c r="E14" s="8"/>
      <c r="J14" s="8"/>
      <c r="O14" s="8"/>
      <c r="T14" s="8"/>
      <c r="AD14" s="8"/>
      <c r="AE14" s="8"/>
      <c r="AH14" s="59"/>
      <c r="AI14" s="38"/>
      <c r="AJ14" s="38"/>
      <c r="AK14" s="39"/>
      <c r="AL14" s="39"/>
      <c r="AM14" s="23"/>
    </row>
    <row r="15" spans="1:39" s="2" customFormat="1" ht="19.5" thickBot="1" thickTop="1">
      <c r="A15" s="14" t="s">
        <v>1</v>
      </c>
      <c r="B15" s="14"/>
      <c r="C15" s="18"/>
      <c r="E15" s="63" t="s">
        <v>2</v>
      </c>
      <c r="F15" s="14"/>
      <c r="G15" s="14"/>
      <c r="H15" s="14"/>
      <c r="I15" s="15" t="s">
        <v>36</v>
      </c>
      <c r="J15" s="15" t="s">
        <v>12</v>
      </c>
      <c r="K15" s="15" t="s">
        <v>28</v>
      </c>
      <c r="O15" s="8"/>
      <c r="T15" s="8"/>
      <c r="AD15" s="8"/>
      <c r="AE15" s="8"/>
      <c r="AH15" s="18">
        <v>8</v>
      </c>
      <c r="AI15" s="38"/>
      <c r="AJ15" s="38"/>
      <c r="AK15" s="40">
        <f>$A$3*$C$15/$C$4</f>
        <v>0</v>
      </c>
      <c r="AL15" s="40">
        <f>$A$3*$AH$15/$C$4</f>
        <v>0.2</v>
      </c>
      <c r="AM15" s="23"/>
    </row>
    <row r="16" spans="5:39" s="2" customFormat="1" ht="18.75" thickTop="1">
      <c r="E16" s="30"/>
      <c r="J16" s="8"/>
      <c r="K16" s="13" t="s">
        <v>44</v>
      </c>
      <c r="O16" s="8"/>
      <c r="T16" s="8"/>
      <c r="AD16" s="8"/>
      <c r="AE16" s="8"/>
      <c r="AH16" s="62"/>
      <c r="AI16" s="38"/>
      <c r="AJ16" s="38"/>
      <c r="AK16" s="39"/>
      <c r="AL16" s="39"/>
      <c r="AM16" s="23"/>
    </row>
    <row r="17" spans="5:39" s="2" customFormat="1" ht="18">
      <c r="E17" s="30"/>
      <c r="J17" s="8"/>
      <c r="K17" s="13" t="s">
        <v>45</v>
      </c>
      <c r="O17" s="8"/>
      <c r="T17" s="8"/>
      <c r="AD17" s="8"/>
      <c r="AE17" s="8"/>
      <c r="AH17" s="62"/>
      <c r="AI17" s="38"/>
      <c r="AJ17" s="38"/>
      <c r="AK17" s="39"/>
      <c r="AL17" s="39"/>
      <c r="AM17" s="23"/>
    </row>
    <row r="18" spans="5:39" s="2" customFormat="1" ht="18">
      <c r="E18" s="30"/>
      <c r="J18" s="8"/>
      <c r="K18" s="13"/>
      <c r="O18" s="8"/>
      <c r="T18" s="8"/>
      <c r="AD18" s="8"/>
      <c r="AE18" s="8"/>
      <c r="AH18" s="62"/>
      <c r="AI18" s="38"/>
      <c r="AJ18" s="38"/>
      <c r="AK18" s="39"/>
      <c r="AL18" s="39"/>
      <c r="AM18" s="23"/>
    </row>
    <row r="19" spans="5:39" s="2" customFormat="1" ht="18">
      <c r="E19" s="30"/>
      <c r="J19" s="8"/>
      <c r="K19" s="30" t="s">
        <v>46</v>
      </c>
      <c r="O19" s="8"/>
      <c r="P19" s="2" t="s">
        <v>47</v>
      </c>
      <c r="T19" s="8"/>
      <c r="AD19" s="8"/>
      <c r="AE19" s="8"/>
      <c r="AH19" s="62"/>
      <c r="AI19" s="38"/>
      <c r="AJ19" s="38"/>
      <c r="AK19" s="39"/>
      <c r="AL19" s="39"/>
      <c r="AM19" s="23"/>
    </row>
    <row r="20" spans="5:39" s="2" customFormat="1" ht="18.75" thickBot="1">
      <c r="E20" s="30"/>
      <c r="J20" s="8"/>
      <c r="O20" s="8"/>
      <c r="T20" s="8"/>
      <c r="AD20" s="8"/>
      <c r="AE20" s="8"/>
      <c r="AH20" s="62"/>
      <c r="AI20" s="38"/>
      <c r="AJ20" s="38"/>
      <c r="AK20" s="39"/>
      <c r="AL20" s="39"/>
      <c r="AM20" s="23"/>
    </row>
    <row r="21" spans="1:39" s="2" customFormat="1" ht="19.5" thickBot="1" thickTop="1">
      <c r="A21" s="14" t="s">
        <v>33</v>
      </c>
      <c r="C21" s="18"/>
      <c r="E21" s="30" t="s">
        <v>7</v>
      </c>
      <c r="G21" s="19"/>
      <c r="H21" s="19"/>
      <c r="I21" s="26" t="s">
        <v>43</v>
      </c>
      <c r="J21" s="15" t="s">
        <v>12</v>
      </c>
      <c r="K21" s="13" t="s">
        <v>26</v>
      </c>
      <c r="O21" s="8"/>
      <c r="T21" s="8"/>
      <c r="AD21" s="8"/>
      <c r="AE21" s="8"/>
      <c r="AH21" s="18">
        <v>20</v>
      </c>
      <c r="AI21" s="41"/>
      <c r="AJ21" s="38"/>
      <c r="AK21" s="42">
        <f>$F$3*(39-$C$21+1)/$H$4</f>
        <v>0.25</v>
      </c>
      <c r="AL21" s="42">
        <f>$F$3*(39-$AH$21+1)/$H$4</f>
        <v>0.125</v>
      </c>
      <c r="AM21" s="23"/>
    </row>
    <row r="22" spans="5:39" s="2" customFormat="1" ht="18.75" thickTop="1">
      <c r="E22" s="30"/>
      <c r="J22" s="8"/>
      <c r="O22" s="8"/>
      <c r="T22" s="8"/>
      <c r="AD22" s="8"/>
      <c r="AE22" s="8"/>
      <c r="AH22" s="62"/>
      <c r="AI22" s="38"/>
      <c r="AJ22" s="38"/>
      <c r="AK22" s="39"/>
      <c r="AL22" s="39"/>
      <c r="AM22" s="23"/>
    </row>
    <row r="23" spans="5:39" s="2" customFormat="1" ht="18.75" thickBot="1">
      <c r="E23" s="30"/>
      <c r="J23" s="8"/>
      <c r="O23" s="8"/>
      <c r="T23" s="8"/>
      <c r="AD23" s="8"/>
      <c r="AE23" s="8"/>
      <c r="AH23" s="62"/>
      <c r="AI23" s="38"/>
      <c r="AJ23" s="38"/>
      <c r="AK23" s="39"/>
      <c r="AL23" s="39"/>
      <c r="AM23" s="23"/>
    </row>
    <row r="24" spans="1:39" s="2" customFormat="1" ht="19.5" thickBot="1" thickTop="1">
      <c r="A24" s="14" t="s">
        <v>9</v>
      </c>
      <c r="C24" s="18"/>
      <c r="E24" s="30" t="s">
        <v>10</v>
      </c>
      <c r="I24" s="12" t="s">
        <v>11</v>
      </c>
      <c r="J24" s="16" t="s">
        <v>12</v>
      </c>
      <c r="K24" s="13" t="s">
        <v>25</v>
      </c>
      <c r="O24" s="8"/>
      <c r="T24" s="8"/>
      <c r="AD24" s="8"/>
      <c r="AE24" s="8"/>
      <c r="AF24" s="19"/>
      <c r="AH24" s="18">
        <v>8</v>
      </c>
      <c r="AI24" s="38"/>
      <c r="AJ24" s="38"/>
      <c r="AK24" s="42">
        <f>$K$3*(19-$C$24+1)/$M$4</f>
        <v>0.15</v>
      </c>
      <c r="AL24" s="42">
        <f>$K$3*(19-$AH$24+1)/$M$4</f>
        <v>0.09</v>
      </c>
      <c r="AM24" s="23"/>
    </row>
    <row r="25" spans="5:39" s="2" customFormat="1" ht="18.75" thickTop="1">
      <c r="E25" s="30"/>
      <c r="J25" s="8"/>
      <c r="O25" s="8"/>
      <c r="T25" s="8"/>
      <c r="AD25" s="8"/>
      <c r="AE25" s="8"/>
      <c r="AH25" s="62"/>
      <c r="AI25" s="38"/>
      <c r="AJ25" s="38"/>
      <c r="AK25" s="39"/>
      <c r="AL25" s="39"/>
      <c r="AM25" s="23"/>
    </row>
    <row r="26" spans="5:39" s="2" customFormat="1" ht="18.75" thickBot="1">
      <c r="E26" s="30"/>
      <c r="I26" s="12" t="s">
        <v>13</v>
      </c>
      <c r="J26" s="16" t="s">
        <v>12</v>
      </c>
      <c r="K26" s="13" t="s">
        <v>27</v>
      </c>
      <c r="O26" s="8"/>
      <c r="Q26" s="2" t="s">
        <v>29</v>
      </c>
      <c r="T26" s="8"/>
      <c r="V26" s="2" t="s">
        <v>30</v>
      </c>
      <c r="AD26" s="8"/>
      <c r="AE26" s="8"/>
      <c r="AH26" s="62"/>
      <c r="AI26" s="38"/>
      <c r="AJ26" s="38"/>
      <c r="AK26" s="39"/>
      <c r="AL26" s="39"/>
      <c r="AM26" s="23"/>
    </row>
    <row r="27" spans="1:39" s="2" customFormat="1" ht="19.5" thickBot="1" thickTop="1">
      <c r="A27" s="14" t="s">
        <v>16</v>
      </c>
      <c r="C27" s="18"/>
      <c r="E27" s="30" t="s">
        <v>2</v>
      </c>
      <c r="I27" s="12" t="s">
        <v>14</v>
      </c>
      <c r="J27" s="16" t="s">
        <v>12</v>
      </c>
      <c r="K27" s="13" t="s">
        <v>40</v>
      </c>
      <c r="N27" s="13"/>
      <c r="O27" s="8"/>
      <c r="T27" s="8"/>
      <c r="AD27" s="8"/>
      <c r="AE27" s="8"/>
      <c r="AF27" s="19"/>
      <c r="AH27" s="18">
        <v>6</v>
      </c>
      <c r="AI27" s="38"/>
      <c r="AJ27" s="38"/>
      <c r="AK27" s="43">
        <f>$P$3*$C$27/$R$4</f>
        <v>0</v>
      </c>
      <c r="AL27" s="43">
        <f>$P$3*$AH$27/$R$4</f>
        <v>0.045</v>
      </c>
      <c r="AM27" s="23"/>
    </row>
    <row r="28" spans="1:39" s="2" customFormat="1" ht="19.5" thickBot="1" thickTop="1">
      <c r="A28" s="14" t="s">
        <v>17</v>
      </c>
      <c r="C28" s="18"/>
      <c r="E28" s="30" t="s">
        <v>2</v>
      </c>
      <c r="I28" s="12" t="s">
        <v>15</v>
      </c>
      <c r="J28" s="16" t="s">
        <v>12</v>
      </c>
      <c r="K28" s="13" t="s">
        <v>35</v>
      </c>
      <c r="O28" s="8"/>
      <c r="T28" s="8"/>
      <c r="AD28" s="8"/>
      <c r="AE28" s="8"/>
      <c r="AH28" s="18">
        <v>6</v>
      </c>
      <c r="AI28" s="38"/>
      <c r="AJ28" s="38"/>
      <c r="AK28" s="43">
        <f>$P$3*$C$28/$R$4</f>
        <v>0</v>
      </c>
      <c r="AL28" s="43">
        <f>$P$3*$AH$27/$R$4</f>
        <v>0.045</v>
      </c>
      <c r="AM28" s="23"/>
    </row>
    <row r="29" spans="5:39" s="2" customFormat="1" ht="19.5" thickBot="1" thickTop="1">
      <c r="E29" s="30"/>
      <c r="J29" s="16"/>
      <c r="K29" s="13"/>
      <c r="O29" s="8"/>
      <c r="T29" s="8"/>
      <c r="AD29" s="8"/>
      <c r="AE29" s="8"/>
      <c r="AF29" s="20"/>
      <c r="AH29" s="62"/>
      <c r="AI29" s="38"/>
      <c r="AJ29" s="38"/>
      <c r="AK29" s="39"/>
      <c r="AL29" s="39"/>
      <c r="AM29" s="23"/>
    </row>
    <row r="30" spans="1:39" s="2" customFormat="1" ht="19.5" thickBot="1" thickTop="1">
      <c r="A30" s="14" t="s">
        <v>18</v>
      </c>
      <c r="C30" s="18"/>
      <c r="E30" s="13" t="s">
        <v>51</v>
      </c>
      <c r="I30" s="2" t="s">
        <v>34</v>
      </c>
      <c r="J30" s="16" t="s">
        <v>12</v>
      </c>
      <c r="K30" s="13" t="s">
        <v>55</v>
      </c>
      <c r="O30" s="8"/>
      <c r="S30" s="13" t="s">
        <v>60</v>
      </c>
      <c r="T30" s="8"/>
      <c r="AD30" s="8"/>
      <c r="AE30" s="8"/>
      <c r="AF30" s="21"/>
      <c r="AH30" s="18">
        <v>265.5</v>
      </c>
      <c r="AI30" s="41"/>
      <c r="AJ30" s="38"/>
      <c r="AK30" s="42">
        <f>$U$3*((424-$C$30)+1)/$W$4</f>
        <v>0.1</v>
      </c>
      <c r="AL30" s="42">
        <f>$U$3*((424-$AH$30)+1)/$W$4</f>
        <v>0.03752941176470589</v>
      </c>
      <c r="AM30" s="23"/>
    </row>
    <row r="31" spans="5:39" s="2" customFormat="1" ht="19.5" thickBot="1" thickTop="1">
      <c r="E31" s="30"/>
      <c r="J31" s="8"/>
      <c r="O31" s="8"/>
      <c r="T31" s="8"/>
      <c r="AD31" s="8"/>
      <c r="AE31" s="8"/>
      <c r="AH31" s="62"/>
      <c r="AI31" s="38"/>
      <c r="AJ31" s="38"/>
      <c r="AK31" s="39"/>
      <c r="AL31" s="39"/>
      <c r="AM31" s="23"/>
    </row>
    <row r="32" spans="1:39" s="2" customFormat="1" ht="19.5" thickBot="1" thickTop="1">
      <c r="A32" s="14" t="s">
        <v>19</v>
      </c>
      <c r="C32" s="18"/>
      <c r="E32" s="30" t="s">
        <v>20</v>
      </c>
      <c r="I32" s="12" t="s">
        <v>21</v>
      </c>
      <c r="J32" s="16" t="s">
        <v>12</v>
      </c>
      <c r="K32" s="13" t="s">
        <v>62</v>
      </c>
      <c r="O32" s="8"/>
      <c r="T32" s="8"/>
      <c r="AD32" s="8"/>
      <c r="AE32" s="8"/>
      <c r="AF32" s="21"/>
      <c r="AH32" s="18">
        <v>160</v>
      </c>
      <c r="AI32" s="38"/>
      <c r="AJ32" s="38"/>
      <c r="AK32" s="42">
        <f>$Z$3*((249-$C$32)+1)/$AB$4</f>
        <v>0.1</v>
      </c>
      <c r="AL32" s="42">
        <f>$Z$3*((249-$AH$32)+1)/$AB$4</f>
        <v>0.036</v>
      </c>
      <c r="AM32" s="23"/>
    </row>
    <row r="33" spans="34:39" ht="18.75" thickTop="1">
      <c r="AH33" s="60"/>
      <c r="AI33" s="44"/>
      <c r="AJ33" s="44"/>
      <c r="AK33" s="44"/>
      <c r="AL33" s="44"/>
      <c r="AM33" s="24"/>
    </row>
    <row r="34" ht="18"/>
    <row r="35" ht="18"/>
    <row r="36" ht="18"/>
    <row r="37" ht="18"/>
    <row r="38" ht="18"/>
    <row r="39" ht="18"/>
  </sheetData>
  <sheetProtection sheet="1" objects="1"/>
  <mergeCells count="20">
    <mergeCell ref="K8:K9"/>
    <mergeCell ref="AK13:AL13"/>
    <mergeCell ref="A6:D6"/>
    <mergeCell ref="F6:I6"/>
    <mergeCell ref="K6:N6"/>
    <mergeCell ref="P6:S6"/>
    <mergeCell ref="U6:X6"/>
    <mergeCell ref="Z6:AC6"/>
    <mergeCell ref="Q3:Q4"/>
    <mergeCell ref="S3:S4"/>
    <mergeCell ref="V3:V4"/>
    <mergeCell ref="X3:X4"/>
    <mergeCell ref="AA3:AA4"/>
    <mergeCell ref="AC3:AC4"/>
    <mergeCell ref="B3:B4"/>
    <mergeCell ref="D3:D4"/>
    <mergeCell ref="G3:G4"/>
    <mergeCell ref="I3:I4"/>
    <mergeCell ref="L3:L4"/>
    <mergeCell ref="N3:N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orientation="landscape" paperSize="5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showGridLines="0" zoomScalePageLayoutView="0" workbookViewId="0" topLeftCell="A1">
      <selection activeCell="AD15" sqref="AD15"/>
    </sheetView>
  </sheetViews>
  <sheetFormatPr defaultColWidth="10.75390625" defaultRowHeight="14.25"/>
  <cols>
    <col min="1" max="1" width="6.375" style="1" customWidth="1"/>
    <col min="2" max="2" width="3.375" style="1" customWidth="1"/>
    <col min="3" max="3" width="5.25390625" style="1" bestFit="1" customWidth="1"/>
    <col min="4" max="4" width="3.375" style="1" customWidth="1"/>
    <col min="5" max="5" width="3.375" style="6" customWidth="1"/>
    <col min="6" max="6" width="6.375" style="1" customWidth="1"/>
    <col min="7" max="7" width="3.375" style="1" customWidth="1"/>
    <col min="8" max="8" width="15.375" style="1" bestFit="1" customWidth="1"/>
    <col min="9" max="9" width="3.375" style="1" customWidth="1"/>
    <col min="10" max="10" width="3.375" style="6" customWidth="1"/>
    <col min="11" max="11" width="6.375" style="1" customWidth="1"/>
    <col min="12" max="12" width="3.375" style="1" customWidth="1"/>
    <col min="13" max="13" width="14.875" style="1" bestFit="1" customWidth="1"/>
    <col min="14" max="14" width="3.375" style="1" customWidth="1"/>
    <col min="15" max="15" width="3.375" style="6" customWidth="1"/>
    <col min="16" max="16" width="6.375" style="1" customWidth="1"/>
    <col min="17" max="17" width="3.375" style="1" customWidth="1"/>
    <col min="18" max="18" width="10.75390625" style="1" customWidth="1"/>
    <col min="19" max="19" width="3.375" style="1" customWidth="1"/>
    <col min="20" max="20" width="3.375" style="6" customWidth="1"/>
    <col min="21" max="21" width="6.375" style="1" customWidth="1"/>
    <col min="22" max="22" width="3.375" style="1" customWidth="1"/>
    <col min="23" max="23" width="13.625" style="1" customWidth="1"/>
    <col min="24" max="25" width="3.375" style="1" customWidth="1"/>
    <col min="26" max="26" width="6.375" style="1" customWidth="1"/>
    <col min="27" max="27" width="3.375" style="1" customWidth="1"/>
    <col min="28" max="28" width="13.625" style="1" customWidth="1"/>
    <col min="29" max="29" width="3.375" style="1" customWidth="1"/>
    <col min="30" max="31" width="10.75390625" style="6" customWidth="1"/>
    <col min="32" max="32" width="10.75390625" style="1" customWidth="1"/>
    <col min="33" max="33" width="11.00390625" style="0" customWidth="1"/>
    <col min="34" max="34" width="11.375" style="45" hidden="1" customWidth="1"/>
    <col min="35" max="36" width="10.75390625" style="45" hidden="1" customWidth="1"/>
    <col min="37" max="38" width="10.875" style="45" hidden="1" customWidth="1"/>
    <col min="39" max="39" width="10.75390625" style="1" customWidth="1"/>
    <col min="40" max="16384" width="10.75390625" style="1" customWidth="1"/>
  </cols>
  <sheetData>
    <row r="1" spans="1:39" s="12" customFormat="1" ht="18">
      <c r="A1" s="31" t="s">
        <v>58</v>
      </c>
      <c r="E1" s="3"/>
      <c r="J1" s="3"/>
      <c r="O1" s="3"/>
      <c r="T1" s="3"/>
      <c r="AD1" s="3"/>
      <c r="AE1" s="3"/>
      <c r="AH1" s="37"/>
      <c r="AI1" s="37"/>
      <c r="AJ1" s="37"/>
      <c r="AK1" s="37"/>
      <c r="AL1" s="37"/>
      <c r="AM1" s="34"/>
    </row>
    <row r="2" spans="5:39" s="2" customFormat="1" ht="18">
      <c r="E2" s="8"/>
      <c r="J2" s="8"/>
      <c r="O2" s="8"/>
      <c r="T2" s="8"/>
      <c r="AD2" s="8"/>
      <c r="AE2" s="8"/>
      <c r="AH2" s="38"/>
      <c r="AI2" s="38"/>
      <c r="AJ2" s="38"/>
      <c r="AK2" s="38"/>
      <c r="AL2" s="38"/>
      <c r="AM2" s="35"/>
    </row>
    <row r="3" spans="1:39" s="2" customFormat="1" ht="18.75" customHeight="1" thickBot="1">
      <c r="A3" s="9">
        <v>0.25</v>
      </c>
      <c r="B3" s="67" t="s">
        <v>4</v>
      </c>
      <c r="C3" s="10" t="s">
        <v>0</v>
      </c>
      <c r="D3" s="67" t="s">
        <v>5</v>
      </c>
      <c r="E3" s="7" t="s">
        <v>6</v>
      </c>
      <c r="F3" s="9">
        <v>0.25</v>
      </c>
      <c r="G3" s="69" t="s">
        <v>4</v>
      </c>
      <c r="H3" s="5" t="s">
        <v>38</v>
      </c>
      <c r="I3" s="67" t="s">
        <v>5</v>
      </c>
      <c r="J3" s="7" t="s">
        <v>6</v>
      </c>
      <c r="K3" s="9">
        <v>0.15</v>
      </c>
      <c r="L3" s="67" t="s">
        <v>4</v>
      </c>
      <c r="M3" s="5" t="s">
        <v>39</v>
      </c>
      <c r="N3" s="67" t="s">
        <v>5</v>
      </c>
      <c r="O3" s="7" t="s">
        <v>6</v>
      </c>
      <c r="P3" s="9">
        <v>0.15</v>
      </c>
      <c r="Q3" s="67" t="s">
        <v>4</v>
      </c>
      <c r="R3" s="5" t="s">
        <v>37</v>
      </c>
      <c r="S3" s="67" t="s">
        <v>5</v>
      </c>
      <c r="T3" s="7" t="s">
        <v>6</v>
      </c>
      <c r="U3" s="9">
        <v>0.1</v>
      </c>
      <c r="V3" s="67" t="s">
        <v>4</v>
      </c>
      <c r="W3" s="5" t="s">
        <v>50</v>
      </c>
      <c r="X3" s="67" t="s">
        <v>5</v>
      </c>
      <c r="Y3" s="7" t="s">
        <v>6</v>
      </c>
      <c r="Z3" s="9">
        <v>0.1</v>
      </c>
      <c r="AA3" s="67" t="s">
        <v>4</v>
      </c>
      <c r="AB3" s="5" t="s">
        <v>54</v>
      </c>
      <c r="AC3" s="73" t="s">
        <v>5</v>
      </c>
      <c r="AD3" s="8"/>
      <c r="AE3" s="8"/>
      <c r="AH3" s="38"/>
      <c r="AI3" s="38"/>
      <c r="AJ3" s="38"/>
      <c r="AK3" s="38"/>
      <c r="AL3" s="38"/>
      <c r="AM3" s="35"/>
    </row>
    <row r="4" spans="2:39" s="2" customFormat="1" ht="18" customHeight="1">
      <c r="B4" s="68"/>
      <c r="C4" s="3">
        <v>10</v>
      </c>
      <c r="D4" s="68"/>
      <c r="E4" s="8"/>
      <c r="G4" s="70"/>
      <c r="H4" s="3">
        <v>40</v>
      </c>
      <c r="I4" s="68"/>
      <c r="J4" s="8"/>
      <c r="L4" s="68"/>
      <c r="M4" s="3">
        <v>20</v>
      </c>
      <c r="N4" s="68"/>
      <c r="O4" s="8"/>
      <c r="Q4" s="68"/>
      <c r="R4" s="3">
        <v>20</v>
      </c>
      <c r="S4" s="68"/>
      <c r="T4" s="8"/>
      <c r="V4" s="68"/>
      <c r="W4" s="3">
        <v>425</v>
      </c>
      <c r="X4" s="68"/>
      <c r="AA4" s="68"/>
      <c r="AB4" s="3">
        <v>200</v>
      </c>
      <c r="AC4" s="70"/>
      <c r="AD4" s="8"/>
      <c r="AE4" s="8"/>
      <c r="AH4" s="38"/>
      <c r="AI4" s="38"/>
      <c r="AJ4" s="38"/>
      <c r="AK4" s="38"/>
      <c r="AL4" s="38"/>
      <c r="AM4" s="35"/>
    </row>
    <row r="5" spans="5:39" s="2" customFormat="1" ht="18.75" thickBot="1">
      <c r="E5" s="8"/>
      <c r="J5" s="8"/>
      <c r="O5" s="8"/>
      <c r="T5" s="8"/>
      <c r="AD5" s="8"/>
      <c r="AE5" s="8"/>
      <c r="AH5" s="38"/>
      <c r="AI5" s="38"/>
      <c r="AJ5" s="38"/>
      <c r="AK5" s="38"/>
      <c r="AL5" s="38"/>
      <c r="AM5" s="35"/>
    </row>
    <row r="6" spans="1:39" s="4" customFormat="1" ht="19.5" thickBot="1" thickTop="1">
      <c r="A6" s="64">
        <f>IF(C15="",AL15,AK15)</f>
        <v>0.2</v>
      </c>
      <c r="B6" s="65"/>
      <c r="C6" s="65"/>
      <c r="D6" s="66"/>
      <c r="E6" s="27" t="s">
        <v>6</v>
      </c>
      <c r="F6" s="64">
        <f>IF(C21="",AL21,AK21)</f>
        <v>0.125</v>
      </c>
      <c r="G6" s="65"/>
      <c r="H6" s="65"/>
      <c r="I6" s="66"/>
      <c r="J6" s="27" t="s">
        <v>6</v>
      </c>
      <c r="K6" s="64">
        <f>IF(C24="",AL24,AK24)</f>
        <v>0.09</v>
      </c>
      <c r="L6" s="65"/>
      <c r="M6" s="65"/>
      <c r="N6" s="66"/>
      <c r="O6" s="27" t="s">
        <v>6</v>
      </c>
      <c r="P6" s="64">
        <f>IF(C27="",AL27,AK27)+IF(C28="",AL28,AK28)</f>
        <v>0.09</v>
      </c>
      <c r="Q6" s="65"/>
      <c r="R6" s="65"/>
      <c r="S6" s="66"/>
      <c r="T6" s="27" t="s">
        <v>6</v>
      </c>
      <c r="U6" s="64">
        <f>IF(C30="",AL30,AK30)</f>
        <v>0.03752941176470589</v>
      </c>
      <c r="V6" s="65"/>
      <c r="W6" s="65"/>
      <c r="X6" s="66"/>
      <c r="Y6" s="27" t="s">
        <v>6</v>
      </c>
      <c r="Z6" s="64">
        <f>IF(C32="",AL32,AK32)</f>
        <v>0.05</v>
      </c>
      <c r="AA6" s="65"/>
      <c r="AB6" s="65"/>
      <c r="AC6" s="66"/>
      <c r="AD6" s="25" t="s">
        <v>12</v>
      </c>
      <c r="AE6" s="33">
        <f>A6+F6+K6+P6+U6+Z6</f>
        <v>0.592529411764706</v>
      </c>
      <c r="AH6" s="38"/>
      <c r="AI6" s="38"/>
      <c r="AJ6" s="38"/>
      <c r="AK6" s="38"/>
      <c r="AL6" s="38"/>
      <c r="AM6" s="36"/>
    </row>
    <row r="7" spans="5:39" s="2" customFormat="1" ht="19.5" thickBot="1" thickTop="1">
      <c r="E7" s="8"/>
      <c r="J7" s="8"/>
      <c r="O7" s="8"/>
      <c r="T7" s="8"/>
      <c r="AD7" s="8"/>
      <c r="AE7" s="8"/>
      <c r="AH7" s="38"/>
      <c r="AI7" s="38"/>
      <c r="AJ7" s="38"/>
      <c r="AK7" s="38"/>
      <c r="AL7" s="38"/>
      <c r="AM7" s="35"/>
    </row>
    <row r="8" spans="5:39" s="2" customFormat="1" ht="19.5" thickBot="1" thickTop="1">
      <c r="E8" s="8"/>
      <c r="J8" s="8"/>
      <c r="K8" s="72"/>
      <c r="O8" s="8"/>
      <c r="T8" s="8"/>
      <c r="AD8" s="8"/>
      <c r="AE8" s="29">
        <f>AE6</f>
        <v>0.592529411764706</v>
      </c>
      <c r="AH8" s="38"/>
      <c r="AI8" s="38"/>
      <c r="AJ8" s="38"/>
      <c r="AK8" s="38"/>
      <c r="AL8" s="38"/>
      <c r="AM8" s="35"/>
    </row>
    <row r="9" spans="5:39" s="2" customFormat="1" ht="18.75" thickTop="1">
      <c r="E9" s="8"/>
      <c r="J9" s="8"/>
      <c r="K9" s="72"/>
      <c r="O9" s="8"/>
      <c r="T9" s="8"/>
      <c r="AD9" s="8"/>
      <c r="AE9" s="8"/>
      <c r="AH9" s="38"/>
      <c r="AI9" s="38"/>
      <c r="AJ9" s="38"/>
      <c r="AK9" s="38"/>
      <c r="AL9" s="38"/>
      <c r="AM9" s="35"/>
    </row>
    <row r="10" spans="5:39" s="2" customFormat="1" ht="18">
      <c r="E10" s="8"/>
      <c r="J10" s="8"/>
      <c r="O10" s="8"/>
      <c r="T10" s="8"/>
      <c r="AD10" s="8"/>
      <c r="AE10" s="8"/>
      <c r="AH10" s="38"/>
      <c r="AI10" s="38"/>
      <c r="AJ10" s="38"/>
      <c r="AK10" s="38"/>
      <c r="AL10" s="38"/>
      <c r="AM10" s="35"/>
    </row>
    <row r="11" spans="1:39" s="2" customFormat="1" ht="18">
      <c r="A11" s="11" t="s">
        <v>3</v>
      </c>
      <c r="B11" s="13"/>
      <c r="E11" s="8"/>
      <c r="F11" s="13"/>
      <c r="G11" s="13"/>
      <c r="J11" s="8"/>
      <c r="O11" s="8"/>
      <c r="T11" s="8"/>
      <c r="AD11" s="8"/>
      <c r="AE11" s="8"/>
      <c r="AH11" s="38"/>
      <c r="AI11" s="38"/>
      <c r="AJ11" s="38"/>
      <c r="AK11" s="38"/>
      <c r="AL11" s="38"/>
      <c r="AM11" s="35"/>
    </row>
    <row r="12" spans="5:39" s="2" customFormat="1" ht="18">
      <c r="E12" s="8"/>
      <c r="J12" s="8"/>
      <c r="O12" s="8"/>
      <c r="T12" s="8"/>
      <c r="AD12" s="8"/>
      <c r="AE12" s="8"/>
      <c r="AH12" s="38"/>
      <c r="AI12" s="38"/>
      <c r="AJ12" s="38"/>
      <c r="AK12" s="38"/>
      <c r="AL12" s="38"/>
      <c r="AM12" s="35"/>
    </row>
    <row r="13" spans="5:39" s="12" customFormat="1" ht="18">
      <c r="E13" s="3" t="s">
        <v>8</v>
      </c>
      <c r="J13" s="3"/>
      <c r="O13" s="3"/>
      <c r="T13" s="3"/>
      <c r="AD13" s="3"/>
      <c r="AE13" s="3"/>
      <c r="AH13" s="37" t="s">
        <v>41</v>
      </c>
      <c r="AI13" s="37"/>
      <c r="AJ13" s="37"/>
      <c r="AK13" s="74" t="s">
        <v>42</v>
      </c>
      <c r="AL13" s="74"/>
      <c r="AM13" s="34"/>
    </row>
    <row r="14" spans="5:39" s="2" customFormat="1" ht="18.75" thickBot="1">
      <c r="E14" s="8"/>
      <c r="J14" s="8"/>
      <c r="O14" s="8"/>
      <c r="T14" s="8"/>
      <c r="AD14" s="8"/>
      <c r="AE14" s="8"/>
      <c r="AH14" s="38"/>
      <c r="AI14" s="38"/>
      <c r="AJ14" s="38"/>
      <c r="AK14" s="39"/>
      <c r="AL14" s="39"/>
      <c r="AM14" s="35"/>
    </row>
    <row r="15" spans="1:39" s="2" customFormat="1" ht="19.5" thickBot="1" thickTop="1">
      <c r="A15" s="14" t="s">
        <v>1</v>
      </c>
      <c r="B15" s="14"/>
      <c r="C15" s="18"/>
      <c r="E15" s="63" t="s">
        <v>2</v>
      </c>
      <c r="F15" s="14"/>
      <c r="G15" s="14"/>
      <c r="H15" s="14"/>
      <c r="I15" s="15" t="s">
        <v>36</v>
      </c>
      <c r="J15" s="15" t="s">
        <v>12</v>
      </c>
      <c r="K15" s="15" t="s">
        <v>28</v>
      </c>
      <c r="O15" s="8"/>
      <c r="T15" s="8"/>
      <c r="AD15" s="8"/>
      <c r="AE15" s="8"/>
      <c r="AH15" s="18">
        <v>8</v>
      </c>
      <c r="AI15" s="38"/>
      <c r="AJ15" s="38"/>
      <c r="AK15" s="40">
        <f>$A$3*$C$15/$C$4</f>
        <v>0</v>
      </c>
      <c r="AL15" s="40">
        <f>$A$3*$AH$15/$C$4</f>
        <v>0.2</v>
      </c>
      <c r="AM15" s="35"/>
    </row>
    <row r="16" spans="5:39" s="2" customFormat="1" ht="18.75" thickTop="1">
      <c r="E16" s="30"/>
      <c r="J16" s="8"/>
      <c r="K16" s="13" t="s">
        <v>44</v>
      </c>
      <c r="O16" s="8"/>
      <c r="T16" s="8"/>
      <c r="AD16" s="8"/>
      <c r="AE16" s="8"/>
      <c r="AH16" s="62"/>
      <c r="AI16" s="38"/>
      <c r="AJ16" s="38"/>
      <c r="AK16" s="39"/>
      <c r="AL16" s="39"/>
      <c r="AM16" s="35"/>
    </row>
    <row r="17" spans="5:39" s="2" customFormat="1" ht="18">
      <c r="E17" s="30"/>
      <c r="J17" s="8"/>
      <c r="K17" s="13" t="s">
        <v>45</v>
      </c>
      <c r="O17" s="8"/>
      <c r="T17" s="8"/>
      <c r="AD17" s="8"/>
      <c r="AE17" s="8"/>
      <c r="AH17" s="62"/>
      <c r="AI17" s="38"/>
      <c r="AJ17" s="38"/>
      <c r="AK17" s="39"/>
      <c r="AL17" s="39"/>
      <c r="AM17" s="35"/>
    </row>
    <row r="18" spans="5:39" s="2" customFormat="1" ht="18">
      <c r="E18" s="30"/>
      <c r="J18" s="8"/>
      <c r="K18" s="13"/>
      <c r="O18" s="8"/>
      <c r="T18" s="8"/>
      <c r="AD18" s="8"/>
      <c r="AE18" s="8"/>
      <c r="AH18" s="62"/>
      <c r="AI18" s="38"/>
      <c r="AJ18" s="38"/>
      <c r="AK18" s="39"/>
      <c r="AL18" s="39"/>
      <c r="AM18" s="35"/>
    </row>
    <row r="19" spans="5:39" s="2" customFormat="1" ht="18">
      <c r="E19" s="30"/>
      <c r="J19" s="8"/>
      <c r="K19" s="30" t="s">
        <v>46</v>
      </c>
      <c r="O19" s="8"/>
      <c r="P19" s="2" t="s">
        <v>47</v>
      </c>
      <c r="T19" s="8"/>
      <c r="AD19" s="8"/>
      <c r="AE19" s="8"/>
      <c r="AH19" s="62"/>
      <c r="AI19" s="38"/>
      <c r="AJ19" s="38"/>
      <c r="AK19" s="39"/>
      <c r="AL19" s="39"/>
      <c r="AM19" s="35"/>
    </row>
    <row r="20" spans="5:39" s="2" customFormat="1" ht="18.75" thickBot="1">
      <c r="E20" s="30"/>
      <c r="J20" s="8"/>
      <c r="O20" s="8"/>
      <c r="T20" s="8"/>
      <c r="AD20" s="8"/>
      <c r="AE20" s="8"/>
      <c r="AH20" s="62"/>
      <c r="AI20" s="38"/>
      <c r="AJ20" s="38"/>
      <c r="AK20" s="39"/>
      <c r="AL20" s="39"/>
      <c r="AM20" s="35"/>
    </row>
    <row r="21" spans="1:39" s="2" customFormat="1" ht="19.5" thickBot="1" thickTop="1">
      <c r="A21" s="14" t="s">
        <v>33</v>
      </c>
      <c r="C21" s="18"/>
      <c r="E21" s="30" t="s">
        <v>7</v>
      </c>
      <c r="G21" s="19"/>
      <c r="H21" s="19"/>
      <c r="I21" s="26" t="s">
        <v>43</v>
      </c>
      <c r="J21" s="15" t="s">
        <v>12</v>
      </c>
      <c r="K21" s="13" t="s">
        <v>26</v>
      </c>
      <c r="O21" s="8"/>
      <c r="T21" s="8"/>
      <c r="AD21" s="8"/>
      <c r="AE21" s="8"/>
      <c r="AH21" s="18">
        <v>20</v>
      </c>
      <c r="AI21" s="41"/>
      <c r="AJ21" s="38"/>
      <c r="AK21" s="42">
        <f>$F$3*(39-$C$21+1)/$H$4</f>
        <v>0.25</v>
      </c>
      <c r="AL21" s="42">
        <f>$F$3*(39-$AH$21+1)/$H$4</f>
        <v>0.125</v>
      </c>
      <c r="AM21" s="35"/>
    </row>
    <row r="22" spans="5:39" s="2" customFormat="1" ht="18.75" thickTop="1">
      <c r="E22" s="30"/>
      <c r="J22" s="8"/>
      <c r="O22" s="8"/>
      <c r="T22" s="8"/>
      <c r="AD22" s="8"/>
      <c r="AE22" s="8"/>
      <c r="AH22" s="62"/>
      <c r="AI22" s="38"/>
      <c r="AJ22" s="38"/>
      <c r="AK22" s="39"/>
      <c r="AL22" s="39"/>
      <c r="AM22" s="35"/>
    </row>
    <row r="23" spans="5:39" s="2" customFormat="1" ht="18.75" thickBot="1">
      <c r="E23" s="30"/>
      <c r="J23" s="8"/>
      <c r="O23" s="8"/>
      <c r="T23" s="8"/>
      <c r="AD23" s="8"/>
      <c r="AE23" s="8"/>
      <c r="AH23" s="62"/>
      <c r="AI23" s="38"/>
      <c r="AJ23" s="38"/>
      <c r="AK23" s="39"/>
      <c r="AL23" s="39"/>
      <c r="AM23" s="35"/>
    </row>
    <row r="24" spans="1:39" s="2" customFormat="1" ht="19.5" thickBot="1" thickTop="1">
      <c r="A24" s="14" t="s">
        <v>9</v>
      </c>
      <c r="C24" s="18"/>
      <c r="E24" s="30" t="s">
        <v>10</v>
      </c>
      <c r="I24" s="12" t="s">
        <v>11</v>
      </c>
      <c r="J24" s="16" t="s">
        <v>12</v>
      </c>
      <c r="K24" s="13" t="s">
        <v>25</v>
      </c>
      <c r="O24" s="8"/>
      <c r="T24" s="8"/>
      <c r="AD24" s="8"/>
      <c r="AE24" s="8"/>
      <c r="AF24" s="19"/>
      <c r="AH24" s="18">
        <v>8</v>
      </c>
      <c r="AI24" s="38"/>
      <c r="AJ24" s="38"/>
      <c r="AK24" s="42">
        <f>$K$3*(19-$C$24+1)/$M$4</f>
        <v>0.15</v>
      </c>
      <c r="AL24" s="42">
        <f>$K$3*(19-$AH$24+1)/$M$4</f>
        <v>0.09</v>
      </c>
      <c r="AM24" s="35"/>
    </row>
    <row r="25" spans="5:39" s="2" customFormat="1" ht="18.75" thickTop="1">
      <c r="E25" s="30"/>
      <c r="J25" s="8"/>
      <c r="O25" s="8"/>
      <c r="T25" s="8"/>
      <c r="AD25" s="8"/>
      <c r="AE25" s="8"/>
      <c r="AH25" s="62"/>
      <c r="AI25" s="38"/>
      <c r="AJ25" s="38"/>
      <c r="AK25" s="39"/>
      <c r="AL25" s="39"/>
      <c r="AM25" s="35"/>
    </row>
    <row r="26" spans="5:39" s="2" customFormat="1" ht="18.75" thickBot="1">
      <c r="E26" s="30"/>
      <c r="I26" s="12" t="s">
        <v>13</v>
      </c>
      <c r="J26" s="16" t="s">
        <v>12</v>
      </c>
      <c r="K26" s="13" t="s">
        <v>27</v>
      </c>
      <c r="O26" s="8"/>
      <c r="Q26" s="2" t="s">
        <v>29</v>
      </c>
      <c r="T26" s="8"/>
      <c r="V26" s="2" t="s">
        <v>30</v>
      </c>
      <c r="AD26" s="8"/>
      <c r="AE26" s="8"/>
      <c r="AH26" s="62"/>
      <c r="AI26" s="38"/>
      <c r="AJ26" s="38"/>
      <c r="AK26" s="39"/>
      <c r="AL26" s="39"/>
      <c r="AM26" s="35"/>
    </row>
    <row r="27" spans="1:39" s="2" customFormat="1" ht="19.5" thickBot="1" thickTop="1">
      <c r="A27" s="14" t="s">
        <v>16</v>
      </c>
      <c r="C27" s="18"/>
      <c r="E27" s="30" t="s">
        <v>2</v>
      </c>
      <c r="I27" s="12" t="s">
        <v>14</v>
      </c>
      <c r="J27" s="16" t="s">
        <v>12</v>
      </c>
      <c r="K27" s="13" t="s">
        <v>40</v>
      </c>
      <c r="N27" s="13"/>
      <c r="O27" s="8"/>
      <c r="T27" s="8"/>
      <c r="AD27" s="8"/>
      <c r="AE27" s="8"/>
      <c r="AF27" s="19"/>
      <c r="AH27" s="18">
        <v>6</v>
      </c>
      <c r="AI27" s="38"/>
      <c r="AJ27" s="38"/>
      <c r="AK27" s="43">
        <f>$P$3*$C$27/$R$4</f>
        <v>0</v>
      </c>
      <c r="AL27" s="43">
        <f>$P$3*$AH$27/$R$4</f>
        <v>0.045</v>
      </c>
      <c r="AM27" s="35"/>
    </row>
    <row r="28" spans="1:39" s="2" customFormat="1" ht="19.5" thickBot="1" thickTop="1">
      <c r="A28" s="14" t="s">
        <v>17</v>
      </c>
      <c r="C28" s="18"/>
      <c r="E28" s="30" t="s">
        <v>2</v>
      </c>
      <c r="I28" s="12" t="s">
        <v>15</v>
      </c>
      <c r="J28" s="16" t="s">
        <v>12</v>
      </c>
      <c r="K28" s="13" t="s">
        <v>35</v>
      </c>
      <c r="O28" s="8"/>
      <c r="T28" s="8"/>
      <c r="AD28" s="8"/>
      <c r="AE28" s="8"/>
      <c r="AH28" s="18">
        <v>6</v>
      </c>
      <c r="AI28" s="38"/>
      <c r="AJ28" s="38"/>
      <c r="AK28" s="43">
        <f>$P$3*$C$28/$R$4</f>
        <v>0</v>
      </c>
      <c r="AL28" s="43">
        <f>$P$3*$AH$27/$R$4</f>
        <v>0.045</v>
      </c>
      <c r="AM28" s="35"/>
    </row>
    <row r="29" spans="5:39" s="2" customFormat="1" ht="19.5" thickBot="1" thickTop="1">
      <c r="E29" s="30"/>
      <c r="J29" s="16"/>
      <c r="K29" s="13"/>
      <c r="O29" s="8"/>
      <c r="T29" s="8"/>
      <c r="AD29" s="8"/>
      <c r="AE29" s="8"/>
      <c r="AF29" s="20"/>
      <c r="AH29" s="62"/>
      <c r="AI29" s="38"/>
      <c r="AJ29" s="38"/>
      <c r="AK29" s="39"/>
      <c r="AL29" s="39"/>
      <c r="AM29" s="35"/>
    </row>
    <row r="30" spans="1:39" s="2" customFormat="1" ht="19.5" thickBot="1" thickTop="1">
      <c r="A30" s="14" t="s">
        <v>18</v>
      </c>
      <c r="C30" s="18"/>
      <c r="E30" s="13" t="s">
        <v>51</v>
      </c>
      <c r="I30" s="2" t="s">
        <v>34</v>
      </c>
      <c r="J30" s="16" t="s">
        <v>12</v>
      </c>
      <c r="K30" s="13" t="s">
        <v>52</v>
      </c>
      <c r="O30" s="8"/>
      <c r="S30" s="13" t="s">
        <v>60</v>
      </c>
      <c r="T30" s="8"/>
      <c r="AD30" s="8"/>
      <c r="AE30" s="8"/>
      <c r="AF30" s="21"/>
      <c r="AH30" s="18">
        <v>265.5</v>
      </c>
      <c r="AI30" s="41"/>
      <c r="AJ30" s="38"/>
      <c r="AK30" s="42">
        <f>$U$3*((424-$C$30)+1)/$W$4</f>
        <v>0.1</v>
      </c>
      <c r="AL30" s="42">
        <f>$U$3*((424-$AH$30)+1)/$W$4</f>
        <v>0.03752941176470589</v>
      </c>
      <c r="AM30" s="35"/>
    </row>
    <row r="31" spans="5:39" s="2" customFormat="1" ht="19.5" thickBot="1" thickTop="1">
      <c r="E31" s="30"/>
      <c r="J31" s="8"/>
      <c r="O31" s="8"/>
      <c r="T31" s="8"/>
      <c r="AD31" s="8"/>
      <c r="AE31" s="8"/>
      <c r="AH31" s="62"/>
      <c r="AI31" s="38"/>
      <c r="AJ31" s="38"/>
      <c r="AK31" s="39"/>
      <c r="AL31" s="39"/>
      <c r="AM31" s="35"/>
    </row>
    <row r="32" spans="1:39" s="2" customFormat="1" ht="19.5" thickBot="1" thickTop="1">
      <c r="A32" s="14" t="s">
        <v>19</v>
      </c>
      <c r="C32" s="18"/>
      <c r="E32" s="13" t="s">
        <v>53</v>
      </c>
      <c r="I32" s="12" t="s">
        <v>21</v>
      </c>
      <c r="J32" s="16" t="s">
        <v>12</v>
      </c>
      <c r="K32" s="13" t="s">
        <v>61</v>
      </c>
      <c r="O32" s="8"/>
      <c r="T32" s="8"/>
      <c r="AD32" s="8"/>
      <c r="AE32" s="8"/>
      <c r="AF32" s="21"/>
      <c r="AH32" s="18">
        <v>100</v>
      </c>
      <c r="AI32" s="38"/>
      <c r="AJ32" s="38"/>
      <c r="AK32" s="42">
        <f>$Z$3*((199-$C$32)+1)/$AB$4</f>
        <v>0.1</v>
      </c>
      <c r="AL32" s="42">
        <f>$Z$3*((199-$AH$32)+1)/$AB$4</f>
        <v>0.05</v>
      </c>
      <c r="AM32" s="35"/>
    </row>
    <row r="33" spans="34:39" ht="18.75" thickTop="1">
      <c r="AH33" s="44"/>
      <c r="AI33" s="44"/>
      <c r="AJ33" s="44"/>
      <c r="AK33" s="44"/>
      <c r="AL33" s="44"/>
      <c r="AM33" s="24"/>
    </row>
    <row r="34" ht="18"/>
    <row r="35" ht="18"/>
    <row r="36" ht="18"/>
    <row r="37" ht="18"/>
    <row r="38" ht="18"/>
    <row r="39" ht="18"/>
  </sheetData>
  <sheetProtection sheet="1" objects="1"/>
  <mergeCells count="20">
    <mergeCell ref="K8:K9"/>
    <mergeCell ref="AK13:AL13"/>
    <mergeCell ref="A6:D6"/>
    <mergeCell ref="F6:I6"/>
    <mergeCell ref="K6:N6"/>
    <mergeCell ref="P6:S6"/>
    <mergeCell ref="U6:X6"/>
    <mergeCell ref="Z6:AC6"/>
    <mergeCell ref="Q3:Q4"/>
    <mergeCell ref="S3:S4"/>
    <mergeCell ref="V3:V4"/>
    <mergeCell ref="X3:X4"/>
    <mergeCell ref="AA3:AA4"/>
    <mergeCell ref="AC3:AC4"/>
    <mergeCell ref="B3:B4"/>
    <mergeCell ref="D3:D4"/>
    <mergeCell ref="G3:G4"/>
    <mergeCell ref="I3:I4"/>
    <mergeCell ref="L3:L4"/>
    <mergeCell ref="N3:N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orientation="landscape" paperSize="5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Propriétaire</cp:lastModifiedBy>
  <cp:lastPrinted>2012-09-04T12:25:07Z</cp:lastPrinted>
  <dcterms:created xsi:type="dcterms:W3CDTF">2012-08-17T02:21:09Z</dcterms:created>
  <dcterms:modified xsi:type="dcterms:W3CDTF">2012-09-04T12:25:39Z</dcterms:modified>
  <cp:category/>
  <cp:version/>
  <cp:contentType/>
  <cp:contentStatus/>
</cp:coreProperties>
</file>